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0" windowWidth="14400" windowHeight="11760" tabRatio="599"/>
  </bookViews>
  <sheets>
    <sheet name="Alkukilpailu" sheetId="1" r:id="rId1"/>
    <sheet name="Loppukilpailu" sheetId="4" r:id="rId2"/>
    <sheet name="Pudotuspelit" sheetId="5" r:id="rId3"/>
    <sheet name="Osak. tulokset pojat vanhempi" sheetId="9" r:id="rId4"/>
    <sheet name="Osak. tulokset pojat nuorempi" sheetId="7" r:id="rId5"/>
    <sheet name="Osak. tulokset tytöt" sheetId="8" r:id="rId6"/>
    <sheet name="Osak. tulokset minit" sheetId="10" r:id="rId7"/>
    <sheet name="Yhteenveto" sheetId="11" r:id="rId8"/>
  </sheets>
  <externalReferences>
    <externalReference r:id="rId9"/>
  </externalReferences>
  <definedNames>
    <definedName name="_xlnm._FilterDatabase" localSheetId="0" hidden="1">Alkukilpailu!$A$4:$AE$143</definedName>
    <definedName name="_xlnm._FilterDatabase" localSheetId="3" hidden="1">'Osak. tulokset pojat vanhempi'!#REF!</definedName>
    <definedName name="Erä">Alkukilpailu!$AA$1</definedName>
    <definedName name="_xlnm.Print_Area" localSheetId="0">Alkukilpailu!$A$4:$W$124</definedName>
    <definedName name="_xlnm.Print_Area" localSheetId="1">Loppukilpailu!$A$4:$U$20</definedName>
    <definedName name="_xlnm.Print_Area" localSheetId="6">'Osak. tulokset minit'!$A$1:$O$27</definedName>
    <definedName name="_xlnm.Print_Area" localSheetId="4">'Osak. tulokset pojat nuorempi'!$A$1:$O$52</definedName>
    <definedName name="_xlnm.Print_Area" localSheetId="3">'Osak. tulokset pojat vanhempi'!$A$1:$O$32</definedName>
    <definedName name="_xlnm.Print_Area" localSheetId="5">'Osak. tulokset tytöt'!$A$1:$O$25</definedName>
    <definedName name="_xlnm.Print_Area" localSheetId="2">Pudotuspelit!$A$3:$Q$32</definedName>
    <definedName name="_xlnm.Print_Titles" localSheetId="0">Alkukilpailu!$4:$4</definedName>
    <definedName name="_xlnm.Print_Titles" localSheetId="3">'Osak. tulokset pojat vanhempi'!$1:$1</definedName>
  </definedNames>
  <calcPr calcId="125725" fullCalcOnLoad="1"/>
</workbook>
</file>

<file path=xl/calcChain.xml><?xml version="1.0" encoding="utf-8"?>
<calcChain xmlns="http://schemas.openxmlformats.org/spreadsheetml/2006/main">
  <c r="F22" i="4"/>
  <c r="N22"/>
  <c r="F13"/>
  <c r="N13"/>
  <c r="F17"/>
  <c r="N17"/>
  <c r="F11"/>
  <c r="N11"/>
  <c r="F18"/>
  <c r="N18"/>
  <c r="F21"/>
  <c r="N21"/>
  <c r="F12"/>
  <c r="N12"/>
  <c r="F19"/>
  <c r="N19"/>
  <c r="F15"/>
  <c r="N15"/>
  <c r="F9"/>
  <c r="N9"/>
  <c r="F24"/>
  <c r="N24"/>
  <c r="F14"/>
  <c r="N14"/>
  <c r="F10"/>
  <c r="N10"/>
  <c r="F23"/>
  <c r="N23"/>
  <c r="F7"/>
  <c r="N7"/>
  <c r="F6"/>
  <c r="N6"/>
  <c r="F8"/>
  <c r="N8"/>
  <c r="F16"/>
  <c r="N16"/>
  <c r="F20"/>
  <c r="N20"/>
  <c r="F5"/>
  <c r="N5"/>
  <c r="F86" i="1"/>
  <c r="N86"/>
  <c r="F123"/>
  <c r="N123"/>
  <c r="F98"/>
  <c r="N98"/>
  <c r="F102"/>
  <c r="N102"/>
  <c r="F104"/>
  <c r="N104"/>
  <c r="F100"/>
  <c r="N100"/>
  <c r="F93"/>
  <c r="N93"/>
  <c r="F107"/>
  <c r="N107"/>
  <c r="F92"/>
  <c r="N92"/>
  <c r="F89"/>
  <c r="N89"/>
  <c r="F79"/>
  <c r="N79"/>
  <c r="F83"/>
  <c r="N83"/>
  <c r="F80"/>
  <c r="N80"/>
  <c r="F71"/>
  <c r="N71"/>
  <c r="F73"/>
  <c r="N73"/>
  <c r="F65"/>
  <c r="N65"/>
  <c r="F63"/>
  <c r="N63"/>
  <c r="F44"/>
  <c r="N44"/>
  <c r="F66"/>
  <c r="N66"/>
  <c r="F70"/>
  <c r="N70"/>
  <c r="F38"/>
  <c r="N38"/>
  <c r="F58"/>
  <c r="N58"/>
  <c r="F53"/>
  <c r="N53"/>
  <c r="F76"/>
  <c r="N76"/>
  <c r="F50"/>
  <c r="N50"/>
  <c r="F36"/>
  <c r="N36"/>
  <c r="F28"/>
  <c r="N28"/>
  <c r="F29"/>
  <c r="N29"/>
  <c r="F22"/>
  <c r="N22"/>
  <c r="F19"/>
  <c r="N19"/>
  <c r="F12"/>
  <c r="N12"/>
  <c r="F10"/>
  <c r="N10"/>
  <c r="F120"/>
  <c r="N120"/>
  <c r="F20"/>
  <c r="N20"/>
  <c r="F69"/>
  <c r="N69"/>
  <c r="F49"/>
  <c r="N49"/>
  <c r="F6"/>
  <c r="N6"/>
  <c r="F64"/>
  <c r="N64"/>
  <c r="F118"/>
  <c r="N118"/>
  <c r="F113"/>
  <c r="N113"/>
  <c r="F111"/>
  <c r="N111"/>
  <c r="F42"/>
  <c r="N42"/>
  <c r="F87"/>
  <c r="N87"/>
  <c r="F34"/>
  <c r="N34"/>
  <c r="F96"/>
  <c r="N96"/>
  <c r="F90"/>
  <c r="N90"/>
  <c r="F68"/>
  <c r="N68"/>
  <c r="F48"/>
  <c r="N48"/>
  <c r="F47"/>
  <c r="N47"/>
  <c r="F46"/>
  <c r="N46"/>
  <c r="F60"/>
  <c r="N60"/>
  <c r="F57"/>
  <c r="N57"/>
  <c r="F55"/>
  <c r="N55"/>
  <c r="F37"/>
  <c r="N37"/>
  <c r="F45"/>
  <c r="N45"/>
  <c r="F32"/>
  <c r="N32"/>
  <c r="F43"/>
  <c r="N43"/>
  <c r="F26"/>
  <c r="N26"/>
  <c r="F18"/>
  <c r="N18"/>
  <c r="F24"/>
  <c r="N24"/>
  <c r="F13"/>
  <c r="N13"/>
  <c r="F14"/>
  <c r="N14"/>
  <c r="F108"/>
  <c r="N108"/>
  <c r="F115"/>
  <c r="N115"/>
  <c r="F112"/>
  <c r="N112"/>
  <c r="F110"/>
  <c r="N110"/>
  <c r="F88"/>
  <c r="N88"/>
  <c r="F99"/>
  <c r="N99"/>
  <c r="F97"/>
  <c r="N97"/>
  <c r="F95"/>
  <c r="N95"/>
  <c r="F84"/>
  <c r="N84"/>
  <c r="F62"/>
  <c r="N62"/>
  <c r="F67"/>
  <c r="N67"/>
  <c r="F51"/>
  <c r="N51"/>
  <c r="F54"/>
  <c r="N54"/>
  <c r="F61"/>
  <c r="N61"/>
  <c r="F41"/>
  <c r="N41"/>
  <c r="F56"/>
  <c r="N56"/>
  <c r="F52"/>
  <c r="N52"/>
  <c r="F35"/>
  <c r="N35"/>
  <c r="F39"/>
  <c r="N39"/>
  <c r="F16"/>
  <c r="N16"/>
  <c r="F15"/>
  <c r="N15"/>
  <c r="F17"/>
  <c r="N17"/>
  <c r="F9"/>
  <c r="N9"/>
  <c r="F116"/>
  <c r="N116"/>
  <c r="F106"/>
  <c r="N106"/>
  <c r="F77"/>
  <c r="N77"/>
  <c r="F85"/>
  <c r="N85"/>
  <c r="F82"/>
  <c r="N82"/>
  <c r="F78"/>
  <c r="N78"/>
  <c r="F74"/>
  <c r="N74"/>
  <c r="F72"/>
  <c r="N72"/>
  <c r="F23"/>
  <c r="N23"/>
  <c r="F5"/>
  <c r="N5"/>
  <c r="F117"/>
  <c r="N117"/>
  <c r="F94"/>
  <c r="N94"/>
  <c r="F81"/>
  <c r="N81"/>
  <c r="F105"/>
  <c r="N105"/>
  <c r="F101"/>
  <c r="N101"/>
  <c r="F40"/>
  <c r="N40"/>
  <c r="F27"/>
  <c r="N27"/>
  <c r="F31"/>
  <c r="N31"/>
  <c r="F121"/>
  <c r="N121"/>
  <c r="F21"/>
  <c r="H21"/>
  <c r="N21"/>
  <c r="F30"/>
  <c r="N30"/>
  <c r="F114"/>
  <c r="N114"/>
  <c r="F91"/>
  <c r="N91"/>
  <c r="F8"/>
  <c r="N8"/>
  <c r="F122"/>
  <c r="H122"/>
  <c r="F109"/>
  <c r="H109"/>
  <c r="F119"/>
  <c r="N119"/>
  <c r="F103"/>
  <c r="N103"/>
  <c r="F7"/>
  <c r="H7"/>
  <c r="F33"/>
  <c r="N33"/>
  <c r="F59"/>
  <c r="H59"/>
  <c r="F75"/>
  <c r="H75"/>
  <c r="F25"/>
  <c r="N25"/>
  <c r="F11"/>
  <c r="N11"/>
  <c r="F124"/>
  <c r="I124"/>
  <c r="A23" i="5"/>
  <c r="AB6" i="4"/>
  <c r="AB6" i="10"/>
  <c r="AB5"/>
  <c r="AB6" i="8"/>
  <c r="AB5"/>
  <c r="AB6" i="7"/>
  <c r="AB5"/>
  <c r="AB6" i="9"/>
  <c r="AB5"/>
  <c r="H7" i="5"/>
  <c r="I7"/>
  <c r="H10"/>
  <c r="AB6" i="11"/>
  <c r="AB5"/>
  <c r="AB6" i="5"/>
  <c r="AB5"/>
  <c r="AB5" i="4"/>
  <c r="H11" i="5"/>
  <c r="H8"/>
  <c r="J16"/>
  <c r="J17"/>
  <c r="J11"/>
  <c r="J8"/>
  <c r="J7"/>
  <c r="J10"/>
  <c r="C11"/>
  <c r="C10"/>
  <c r="C7"/>
  <c r="C8"/>
  <c r="I11"/>
  <c r="I10"/>
  <c r="I28"/>
  <c r="I8"/>
  <c r="I29" s="1"/>
  <c r="E11"/>
  <c r="F11"/>
  <c r="E10"/>
  <c r="F10"/>
  <c r="E7"/>
  <c r="F7"/>
  <c r="F8"/>
  <c r="F17"/>
  <c r="E8"/>
  <c r="D11"/>
  <c r="D7"/>
  <c r="D10"/>
  <c r="D16"/>
  <c r="D8"/>
  <c r="E28"/>
  <c r="E17"/>
  <c r="H17"/>
  <c r="I17" s="1"/>
  <c r="E16"/>
  <c r="C17"/>
  <c r="D17"/>
  <c r="H29"/>
  <c r="F16"/>
  <c r="C16"/>
  <c r="H16"/>
  <c r="I16" s="1"/>
  <c r="H28"/>
  <c r="C28"/>
  <c r="F28"/>
  <c r="D29"/>
  <c r="C29"/>
  <c r="D28"/>
  <c r="J28"/>
  <c r="E29"/>
  <c r="G28"/>
  <c r="G29"/>
  <c r="F29"/>
  <c r="J29"/>
  <c r="H105" i="1"/>
  <c r="I105"/>
  <c r="H101"/>
  <c r="I101"/>
  <c r="H40"/>
  <c r="I40"/>
  <c r="H27"/>
  <c r="I27"/>
  <c r="H31"/>
  <c r="I31"/>
  <c r="H121"/>
  <c r="I121"/>
  <c r="I21"/>
  <c r="H30"/>
  <c r="I30"/>
  <c r="H114"/>
  <c r="I114"/>
  <c r="H91"/>
  <c r="I91"/>
  <c r="H8"/>
  <c r="I8"/>
  <c r="I122"/>
  <c r="N122"/>
  <c r="I109"/>
  <c r="N109"/>
  <c r="H119"/>
  <c r="I119"/>
  <c r="H103"/>
  <c r="I103"/>
  <c r="I7"/>
  <c r="N7"/>
  <c r="H33"/>
  <c r="I33"/>
  <c r="I59"/>
  <c r="N59"/>
  <c r="I75"/>
  <c r="N75"/>
  <c r="H25"/>
  <c r="I25"/>
  <c r="H11"/>
  <c r="I11"/>
  <c r="H124"/>
  <c r="N124"/>
  <c r="H116"/>
  <c r="I116"/>
  <c r="H106"/>
  <c r="I106"/>
  <c r="H77"/>
  <c r="I77"/>
  <c r="H85"/>
  <c r="I85"/>
  <c r="H82"/>
  <c r="I82"/>
  <c r="H78"/>
  <c r="I78"/>
  <c r="H74"/>
  <c r="I74"/>
  <c r="H72"/>
  <c r="I72"/>
  <c r="H23"/>
  <c r="I23"/>
  <c r="H5"/>
  <c r="I5"/>
  <c r="H117"/>
  <c r="I117"/>
  <c r="H94"/>
  <c r="I94"/>
  <c r="H81"/>
  <c r="I81"/>
  <c r="H108"/>
  <c r="I108"/>
  <c r="H115"/>
  <c r="I115"/>
  <c r="H112"/>
  <c r="I112"/>
  <c r="H110"/>
  <c r="I110"/>
  <c r="H88"/>
  <c r="I88"/>
  <c r="H99"/>
  <c r="I99"/>
  <c r="H97"/>
  <c r="I97"/>
  <c r="H95"/>
  <c r="I95"/>
  <c r="H84"/>
  <c r="I84"/>
  <c r="H62"/>
  <c r="I62"/>
  <c r="H67"/>
  <c r="I67"/>
  <c r="H51"/>
  <c r="I51"/>
  <c r="H54"/>
  <c r="I54"/>
  <c r="H61"/>
  <c r="I61"/>
  <c r="H41"/>
  <c r="I41"/>
  <c r="H56"/>
  <c r="I56"/>
  <c r="H52"/>
  <c r="I52"/>
  <c r="H35"/>
  <c r="I35"/>
  <c r="H39"/>
  <c r="I39"/>
  <c r="H16"/>
  <c r="I16"/>
  <c r="H15"/>
  <c r="I15"/>
  <c r="H17"/>
  <c r="I17"/>
  <c r="H9"/>
  <c r="I9"/>
  <c r="H5" i="4"/>
  <c r="H22"/>
  <c r="H13"/>
  <c r="H17"/>
  <c r="H11"/>
  <c r="H18"/>
  <c r="H21"/>
  <c r="H12"/>
  <c r="H19"/>
  <c r="H15"/>
  <c r="H9"/>
  <c r="H24"/>
  <c r="H14"/>
  <c r="H10"/>
  <c r="H23"/>
  <c r="H7"/>
  <c r="H6"/>
  <c r="H8"/>
  <c r="H16"/>
  <c r="H20"/>
  <c r="I22"/>
  <c r="I13"/>
  <c r="I17"/>
  <c r="I11"/>
  <c r="I18"/>
  <c r="I21"/>
  <c r="I12"/>
  <c r="I19"/>
  <c r="I15"/>
  <c r="I9"/>
  <c r="I24"/>
  <c r="I14"/>
  <c r="I10"/>
  <c r="I23"/>
  <c r="I7"/>
  <c r="I6"/>
  <c r="I8"/>
  <c r="I16"/>
  <c r="I20"/>
  <c r="I5"/>
  <c r="H86" i="1"/>
  <c r="I86"/>
  <c r="H123"/>
  <c r="I123"/>
  <c r="H98"/>
  <c r="I98"/>
  <c r="H102"/>
  <c r="I102"/>
  <c r="H104"/>
  <c r="I104"/>
  <c r="H100"/>
  <c r="I100"/>
  <c r="H93"/>
  <c r="I93"/>
  <c r="H107"/>
  <c r="I107"/>
  <c r="H92"/>
  <c r="I92"/>
  <c r="H89"/>
  <c r="I89"/>
  <c r="H79"/>
  <c r="I79"/>
  <c r="H83"/>
  <c r="I83"/>
  <c r="H80"/>
  <c r="I80"/>
  <c r="H71"/>
  <c r="I71"/>
  <c r="H73"/>
  <c r="I73"/>
  <c r="H65"/>
  <c r="I65"/>
  <c r="H63"/>
  <c r="I63"/>
  <c r="H44"/>
  <c r="I44"/>
  <c r="H66"/>
  <c r="I66"/>
  <c r="H70"/>
  <c r="I70"/>
  <c r="H38"/>
  <c r="I38"/>
  <c r="H58"/>
  <c r="I58"/>
  <c r="H53"/>
  <c r="I53"/>
  <c r="H76"/>
  <c r="I76"/>
  <c r="H50"/>
  <c r="I50"/>
  <c r="H36"/>
  <c r="I36"/>
  <c r="H28"/>
  <c r="I28"/>
  <c r="H29"/>
  <c r="I29"/>
  <c r="H22"/>
  <c r="I22"/>
  <c r="H19"/>
  <c r="I19"/>
  <c r="H12"/>
  <c r="I12"/>
  <c r="H10"/>
  <c r="I10"/>
  <c r="H120"/>
  <c r="I120"/>
  <c r="H20"/>
  <c r="I20"/>
  <c r="H69"/>
  <c r="I69"/>
  <c r="H49"/>
  <c r="I49"/>
  <c r="H6"/>
  <c r="I6"/>
  <c r="H64"/>
  <c r="I64"/>
  <c r="H118"/>
  <c r="I118"/>
  <c r="H113"/>
  <c r="I113"/>
  <c r="H111"/>
  <c r="I111"/>
  <c r="H42"/>
  <c r="I42"/>
  <c r="H87"/>
  <c r="I87"/>
  <c r="H34"/>
  <c r="I34"/>
  <c r="H96"/>
  <c r="I96"/>
  <c r="H90"/>
  <c r="I90"/>
  <c r="H68"/>
  <c r="I68"/>
  <c r="H48"/>
  <c r="I48"/>
  <c r="H47"/>
  <c r="I47"/>
  <c r="H46"/>
  <c r="I46"/>
  <c r="H60"/>
  <c r="I60"/>
  <c r="H57"/>
  <c r="I57"/>
  <c r="H55"/>
  <c r="I55"/>
  <c r="H37"/>
  <c r="I37"/>
  <c r="H45"/>
  <c r="I45"/>
  <c r="H32"/>
  <c r="I32"/>
  <c r="H43"/>
  <c r="I43"/>
  <c r="H26"/>
  <c r="I26"/>
  <c r="H18"/>
  <c r="I18"/>
  <c r="H24"/>
  <c r="I24"/>
  <c r="H13"/>
  <c r="I13"/>
  <c r="H14"/>
  <c r="I14"/>
  <c r="E27" i="5" l="1"/>
  <c r="C27"/>
  <c r="H27"/>
  <c r="D27"/>
  <c r="F27"/>
  <c r="I27"/>
  <c r="G27"/>
  <c r="H26"/>
  <c r="C26"/>
  <c r="D26"/>
  <c r="I26"/>
  <c r="G26"/>
  <c r="E26"/>
  <c r="F26"/>
</calcChain>
</file>

<file path=xl/sharedStrings.xml><?xml version="1.0" encoding="utf-8"?>
<sst xmlns="http://schemas.openxmlformats.org/spreadsheetml/2006/main" count="1108" uniqueCount="493">
  <si>
    <t>sij.</t>
  </si>
  <si>
    <t>nimi</t>
  </si>
  <si>
    <t>liitto</t>
  </si>
  <si>
    <t>tulos</t>
  </si>
  <si>
    <t>tas.</t>
  </si>
  <si>
    <t>yht.p.</t>
  </si>
  <si>
    <t>ka.</t>
  </si>
  <si>
    <t>1.</t>
  </si>
  <si>
    <t>2.</t>
  </si>
  <si>
    <t>3.</t>
  </si>
  <si>
    <t>4.</t>
  </si>
  <si>
    <t>seura</t>
  </si>
  <si>
    <t>P/T</t>
  </si>
  <si>
    <t>s.vuosi</t>
  </si>
  <si>
    <t>1. sarja</t>
  </si>
  <si>
    <t>2. sarja</t>
  </si>
  <si>
    <t>3. sarja</t>
  </si>
  <si>
    <t>4. sarja</t>
  </si>
  <si>
    <t>5. sarja</t>
  </si>
  <si>
    <t>6. sarja</t>
  </si>
  <si>
    <t>Alkukilpailun 4.</t>
  </si>
  <si>
    <t>Alkukilpailun 3.</t>
  </si>
  <si>
    <t>Alkukilpailun 2.</t>
  </si>
  <si>
    <t>Loppuottelu</t>
  </si>
  <si>
    <t>Alkukilpailun 1.</t>
  </si>
  <si>
    <t>Lopullinen järjestys</t>
  </si>
  <si>
    <t>6 srj.</t>
  </si>
  <si>
    <t>5 srj.</t>
  </si>
  <si>
    <t>Junnu-Tour pisteet</t>
  </si>
  <si>
    <t>Bonus</t>
  </si>
  <si>
    <t xml:space="preserve"> </t>
  </si>
  <si>
    <t>X</t>
  </si>
  <si>
    <t>MR</t>
  </si>
  <si>
    <t>Erä</t>
  </si>
  <si>
    <t>SKL no.</t>
  </si>
  <si>
    <t>ERÄ</t>
  </si>
  <si>
    <t>Välierät</t>
  </si>
  <si>
    <t>roll off yht.</t>
  </si>
  <si>
    <t>h1</t>
  </si>
  <si>
    <t>h2</t>
  </si>
  <si>
    <t>h3</t>
  </si>
  <si>
    <t>h4</t>
  </si>
  <si>
    <t>roll off heitoilla kaadetut keilat</t>
  </si>
  <si>
    <t>Välierän 1 voittaja</t>
  </si>
  <si>
    <t>Välierän 2 voittaja</t>
  </si>
  <si>
    <t>s.</t>
  </si>
  <si>
    <t>15-021-033</t>
  </si>
  <si>
    <t>pudotusp.</t>
  </si>
  <si>
    <t>Tas./s</t>
  </si>
  <si>
    <t>Yhteenveto tuloksista</t>
  </si>
  <si>
    <t>Tytöt</t>
  </si>
  <si>
    <t>Loppukilpailuun selvinneiden lopullinen järjestys</t>
  </si>
  <si>
    <t xml:space="preserve">Arvonnassa keilapallon voitti :  </t>
  </si>
  <si>
    <t>JUNNU TOUR 2011-2012</t>
  </si>
  <si>
    <t>Kuuden sarjan karsinta (eu.)</t>
  </si>
  <si>
    <t>Loppukilpailu 5s. (am.)</t>
  </si>
  <si>
    <t>Pudotuspelit</t>
  </si>
  <si>
    <t>Pojat 31.12.1994 ja aikaisemmin syntyneet</t>
  </si>
  <si>
    <t>1.1.1998 ja myöhemmin syntyneet</t>
  </si>
  <si>
    <t>Pojat 1.11.1995 ja myöhemmin syntyneet</t>
  </si>
  <si>
    <t>Ebonite Brands- osakilpailu 23.-25.3.2012 Turku</t>
  </si>
  <si>
    <t>02-088-190</t>
  </si>
  <si>
    <t>Peppi Konsteri</t>
  </si>
  <si>
    <t>TuWe</t>
  </si>
  <si>
    <t>Turku</t>
  </si>
  <si>
    <t>T</t>
  </si>
  <si>
    <t>02-103-144</t>
  </si>
  <si>
    <t>Otto Simojoki</t>
  </si>
  <si>
    <t>SF</t>
  </si>
  <si>
    <t>P</t>
  </si>
  <si>
    <t>02-088-138</t>
  </si>
  <si>
    <t>Patrik Ekblom</t>
  </si>
  <si>
    <t>97-370-039</t>
  </si>
  <si>
    <t>Emil Kiuru</t>
  </si>
  <si>
    <t>RBC</t>
  </si>
  <si>
    <t>Tammisaari</t>
  </si>
  <si>
    <t>37-009-004</t>
  </si>
  <si>
    <t>Emil Reunanen</t>
  </si>
  <si>
    <t>5.</t>
  </si>
  <si>
    <t>97-370-156</t>
  </si>
  <si>
    <t>John Lindh</t>
  </si>
  <si>
    <t>6.</t>
  </si>
  <si>
    <t>02-103-085</t>
  </si>
  <si>
    <t>Henry Laine</t>
  </si>
  <si>
    <t>TPS</t>
  </si>
  <si>
    <t>7.</t>
  </si>
  <si>
    <t>46-020-347</t>
  </si>
  <si>
    <t>Eveliina Kajander</t>
  </si>
  <si>
    <t>KK-Turistit</t>
  </si>
  <si>
    <t>Raisio</t>
  </si>
  <si>
    <t>8.</t>
  </si>
  <si>
    <t>46-020-351</t>
  </si>
  <si>
    <t>Johanna Aaltonen</t>
  </si>
  <si>
    <t>9.</t>
  </si>
  <si>
    <t>46-020-384</t>
  </si>
  <si>
    <t>Emmi-Noora Roos</t>
  </si>
  <si>
    <t>10.</t>
  </si>
  <si>
    <t>11.</t>
  </si>
  <si>
    <t>46-020-385</t>
  </si>
  <si>
    <t>Tiia-Maria Roos</t>
  </si>
  <si>
    <t>49-041-003</t>
  </si>
  <si>
    <t>Niko Kurppa</t>
  </si>
  <si>
    <t>SC</t>
  </si>
  <si>
    <t>12.</t>
  </si>
  <si>
    <t>49-041-028</t>
  </si>
  <si>
    <t>Jenna Kurppa</t>
  </si>
  <si>
    <t>El Pantera</t>
  </si>
  <si>
    <t>Salo</t>
  </si>
  <si>
    <t>13.</t>
  </si>
  <si>
    <t>49-041-053</t>
  </si>
  <si>
    <t>Riku Kurppa</t>
  </si>
  <si>
    <t>Hard Strike</t>
  </si>
  <si>
    <t>14.</t>
  </si>
  <si>
    <t>49-041-055</t>
  </si>
  <si>
    <t>Eetu Leppäniemi</t>
  </si>
  <si>
    <t>15.</t>
  </si>
  <si>
    <t>48-006-046</t>
  </si>
  <si>
    <t>Santtu Tahvanainen</t>
  </si>
  <si>
    <t>Tuubi</t>
  </si>
  <si>
    <t>Ylöjärvi</t>
  </si>
  <si>
    <t>16.</t>
  </si>
  <si>
    <t>02-088-196</t>
  </si>
  <si>
    <t>Markus Mattila</t>
  </si>
  <si>
    <t>17.</t>
  </si>
  <si>
    <t>49-041-042</t>
  </si>
  <si>
    <t>Niklas Ahlfors</t>
  </si>
  <si>
    <t>18.</t>
  </si>
  <si>
    <t>52-011-053</t>
  </si>
  <si>
    <t>Juuso Rikkola</t>
  </si>
  <si>
    <t>Cosmic</t>
  </si>
  <si>
    <t>Järvenpää</t>
  </si>
  <si>
    <t>19.</t>
  </si>
  <si>
    <t>02-103-039</t>
  </si>
  <si>
    <t>Denis Cakar</t>
  </si>
  <si>
    <t>20.</t>
  </si>
  <si>
    <t>49-041-052</t>
  </si>
  <si>
    <t>Niko Randelin</t>
  </si>
  <si>
    <t>21.</t>
  </si>
  <si>
    <t>49-041-035</t>
  </si>
  <si>
    <t>Antti Kärkkäinen</t>
  </si>
  <si>
    <t>22.</t>
  </si>
  <si>
    <t>02-088-169</t>
  </si>
  <si>
    <t>Elias Vuorela</t>
  </si>
  <si>
    <t>23.</t>
  </si>
  <si>
    <t>48-006-054</t>
  </si>
  <si>
    <t>Arttu Einola</t>
  </si>
  <si>
    <t>24.</t>
  </si>
  <si>
    <t>02-103-135</t>
  </si>
  <si>
    <t>Lassi Aalto</t>
  </si>
  <si>
    <t>25.</t>
  </si>
  <si>
    <t>32-002-047</t>
  </si>
  <si>
    <t>Henrik Ahonen</t>
  </si>
  <si>
    <t>GB</t>
  </si>
  <si>
    <t>Helsinki</t>
  </si>
  <si>
    <t>26.</t>
  </si>
  <si>
    <t>01-632-054</t>
  </si>
  <si>
    <t>Emil Strömberg</t>
  </si>
  <si>
    <t>Boltsi-72</t>
  </si>
  <si>
    <t>27.</t>
  </si>
  <si>
    <t>02-102-096</t>
  </si>
  <si>
    <t>Aleksi Virtanen</t>
  </si>
  <si>
    <t>Alfa B C</t>
  </si>
  <si>
    <t>28.</t>
  </si>
  <si>
    <t>01-325-137</t>
  </si>
  <si>
    <t>Alec Illi</t>
  </si>
  <si>
    <t>29.</t>
  </si>
  <si>
    <t>46-020-364</t>
  </si>
  <si>
    <t>Severi Sillanpää</t>
  </si>
  <si>
    <t>30.</t>
  </si>
  <si>
    <t>02-088-178</t>
  </si>
  <si>
    <t>Ville Grönroos</t>
  </si>
  <si>
    <t>31.</t>
  </si>
  <si>
    <t>38-011-011</t>
  </si>
  <si>
    <t>Saku Niemelä</t>
  </si>
  <si>
    <t>Kiisto</t>
  </si>
  <si>
    <t>Vaasa</t>
  </si>
  <si>
    <t>32.</t>
  </si>
  <si>
    <t>09-040-050</t>
  </si>
  <si>
    <t>Emilia Pettinen</t>
  </si>
  <si>
    <t>Team-99</t>
  </si>
  <si>
    <t>Hämeenlinna</t>
  </si>
  <si>
    <t>33.</t>
  </si>
  <si>
    <t>46-020-202</t>
  </si>
  <si>
    <t>Joonas Sairanen</t>
  </si>
  <si>
    <t>34.</t>
  </si>
  <si>
    <t>49-042-058</t>
  </si>
  <si>
    <t>Aliza Kulta</t>
  </si>
  <si>
    <t>SomKe</t>
  </si>
  <si>
    <t>35.</t>
  </si>
  <si>
    <t>87-001-209</t>
  </si>
  <si>
    <t>Olexandr Kondratyev</t>
  </si>
  <si>
    <t>Ulkomaalaiset</t>
  </si>
  <si>
    <t>Ulkomaalainen</t>
  </si>
  <si>
    <t>36.</t>
  </si>
  <si>
    <t>02-103-087</t>
  </si>
  <si>
    <t>Ville Lyytikkä</t>
  </si>
  <si>
    <t>37.</t>
  </si>
  <si>
    <t>02-103-046</t>
  </si>
  <si>
    <t>Sanna Pasanen</t>
  </si>
  <si>
    <t>38.</t>
  </si>
  <si>
    <t>51-009-046</t>
  </si>
  <si>
    <t>Matias Luosujärvi</t>
  </si>
  <si>
    <t>Destroyers</t>
  </si>
  <si>
    <t>Hanko</t>
  </si>
  <si>
    <t>39.</t>
  </si>
  <si>
    <t>01-632-043</t>
  </si>
  <si>
    <t>Tatu Lehtonen</t>
  </si>
  <si>
    <t>Tornados</t>
  </si>
  <si>
    <t>40.</t>
  </si>
  <si>
    <t>52-011-089</t>
  </si>
  <si>
    <t>Juho Havanko</t>
  </si>
  <si>
    <t>41.</t>
  </si>
  <si>
    <t>02-102-119</t>
  </si>
  <si>
    <t>Jere Oksanen</t>
  </si>
  <si>
    <t>42.</t>
  </si>
  <si>
    <t>02-103-100</t>
  </si>
  <si>
    <t>Karri Oksman</t>
  </si>
  <si>
    <t>43.</t>
  </si>
  <si>
    <t>10-035-093</t>
  </si>
  <si>
    <t>Eliisa Hiltunen</t>
  </si>
  <si>
    <t>KooTeeKoo</t>
  </si>
  <si>
    <t>Imatra</t>
  </si>
  <si>
    <t>44.</t>
  </si>
  <si>
    <t>01-668-269</t>
  </si>
  <si>
    <t>Anssi Valtonen</t>
  </si>
  <si>
    <t>Patteri</t>
  </si>
  <si>
    <t>45.</t>
  </si>
  <si>
    <t>01-080-349</t>
  </si>
  <si>
    <t>Heidi Poikonen</t>
  </si>
  <si>
    <t>46.</t>
  </si>
  <si>
    <t>16-024-166</t>
  </si>
  <si>
    <t>Senni Savikurki</t>
  </si>
  <si>
    <t>HWT</t>
  </si>
  <si>
    <t>Kotka</t>
  </si>
  <si>
    <t>47.</t>
  </si>
  <si>
    <t>52-011-096</t>
  </si>
  <si>
    <t>Juho Molin</t>
  </si>
  <si>
    <t>48.</t>
  </si>
  <si>
    <t>49.</t>
  </si>
  <si>
    <t>02-103-136</t>
  </si>
  <si>
    <t>Jessica Perämäki</t>
  </si>
  <si>
    <t>01-668-217</t>
  </si>
  <si>
    <t>Valtteri Kallinen</t>
  </si>
  <si>
    <t>50.</t>
  </si>
  <si>
    <t>11-140-036</t>
  </si>
  <si>
    <t>Eetu Koivistoinen</t>
  </si>
  <si>
    <t>Sepot-JKL</t>
  </si>
  <si>
    <t>Jyväskylä</t>
  </si>
  <si>
    <t>51.</t>
  </si>
  <si>
    <t>34-009-089</t>
  </si>
  <si>
    <t>Jasmin Puska</t>
  </si>
  <si>
    <t>For Fun</t>
  </si>
  <si>
    <t>Seinäjoki</t>
  </si>
  <si>
    <t>52.</t>
  </si>
  <si>
    <t>11-140-080</t>
  </si>
  <si>
    <t>Mikko Toikkanen</t>
  </si>
  <si>
    <t>53.</t>
  </si>
  <si>
    <t>02-088-243</t>
  </si>
  <si>
    <t>Juulia Perämäki</t>
  </si>
  <si>
    <t>54.</t>
  </si>
  <si>
    <t>47-018-082</t>
  </si>
  <si>
    <t>Onni Riikonen</t>
  </si>
  <si>
    <t>Pyörre</t>
  </si>
  <si>
    <t>Varkaus</t>
  </si>
  <si>
    <t>55.</t>
  </si>
  <si>
    <t>11-140-035</t>
  </si>
  <si>
    <t>Vili Koivistoinen</t>
  </si>
  <si>
    <t>56.</t>
  </si>
  <si>
    <t>57.</t>
  </si>
  <si>
    <t>02-103-105</t>
  </si>
  <si>
    <t>Maria Sellman</t>
  </si>
  <si>
    <t>TuUL</t>
  </si>
  <si>
    <t>16-024-141</t>
  </si>
  <si>
    <t>Laura Forsman</t>
  </si>
  <si>
    <t>58.</t>
  </si>
  <si>
    <t>15-021-084</t>
  </si>
  <si>
    <t>Santeri Pulkkinen</t>
  </si>
  <si>
    <t>CPS</t>
  </si>
  <si>
    <t>Kokkola</t>
  </si>
  <si>
    <t>59.</t>
  </si>
  <si>
    <t>30-024-068</t>
  </si>
  <si>
    <t>Santeri Saikkonen</t>
  </si>
  <si>
    <t>Giants</t>
  </si>
  <si>
    <t>Pori</t>
  </si>
  <si>
    <t>60.</t>
  </si>
  <si>
    <t>15-021-085</t>
  </si>
  <si>
    <t>Rami Saarinen</t>
  </si>
  <si>
    <t>61.</t>
  </si>
  <si>
    <t>30-004-040</t>
  </si>
  <si>
    <t>Lauri Nenonen</t>
  </si>
  <si>
    <t>62.</t>
  </si>
  <si>
    <t>30-004-038</t>
  </si>
  <si>
    <t>Ilkka Nenonen</t>
  </si>
  <si>
    <t>63.</t>
  </si>
  <si>
    <t>32-002-003</t>
  </si>
  <si>
    <t>Aatu Elo</t>
  </si>
  <si>
    <t>64.</t>
  </si>
  <si>
    <t>30-024-065</t>
  </si>
  <si>
    <t>Jonna Jokinen</t>
  </si>
  <si>
    <t>65.</t>
  </si>
  <si>
    <t>30-024-070</t>
  </si>
  <si>
    <t>Niko Lehti</t>
  </si>
  <si>
    <t>66.</t>
  </si>
  <si>
    <t>15-021-113</t>
  </si>
  <si>
    <t>Joonas Pulkkinen</t>
  </si>
  <si>
    <t>67.</t>
  </si>
  <si>
    <t>33-005-068</t>
  </si>
  <si>
    <t>Lauri Huttunen</t>
  </si>
  <si>
    <t>Purilaat</t>
  </si>
  <si>
    <t>Savonlinna</t>
  </si>
  <si>
    <t>68.</t>
  </si>
  <si>
    <t>15-021-037</t>
  </si>
  <si>
    <t>Oskari Jokela</t>
  </si>
  <si>
    <t>69.</t>
  </si>
  <si>
    <t>52-011-072</t>
  </si>
  <si>
    <t>Sebastian Jurvainen</t>
  </si>
  <si>
    <t>70.</t>
  </si>
  <si>
    <t>02-103-121</t>
  </si>
  <si>
    <t>Teemu Mäkelä</t>
  </si>
  <si>
    <t>71.</t>
  </si>
  <si>
    <t>49-041-034</t>
  </si>
  <si>
    <t>Ville Rajala</t>
  </si>
  <si>
    <t>72.</t>
  </si>
  <si>
    <t>15-021-104</t>
  </si>
  <si>
    <t>Keni Forsgård</t>
  </si>
  <si>
    <t>73.</t>
  </si>
  <si>
    <t>48-085-076</t>
  </si>
  <si>
    <t>Markus Viljanen</t>
  </si>
  <si>
    <t>74.</t>
  </si>
  <si>
    <t>75.</t>
  </si>
  <si>
    <t>02-102-130</t>
  </si>
  <si>
    <t>Henri Prusi</t>
  </si>
  <si>
    <t>PeKeTeam</t>
  </si>
  <si>
    <t>02-102-112</t>
  </si>
  <si>
    <t>Aleksi Rantala</t>
  </si>
  <si>
    <t>76.</t>
  </si>
  <si>
    <t>15-017-050</t>
  </si>
  <si>
    <t>Milla Rusila</t>
  </si>
  <si>
    <t>Tiger Sharks</t>
  </si>
  <si>
    <t>77.</t>
  </si>
  <si>
    <t>33-005-073</t>
  </si>
  <si>
    <t>Ani Juntunen</t>
  </si>
  <si>
    <t>78.</t>
  </si>
  <si>
    <t>79.</t>
  </si>
  <si>
    <t>32-002-091</t>
  </si>
  <si>
    <t>Osku Paukola</t>
  </si>
  <si>
    <t>Siniset</t>
  </si>
  <si>
    <t>Riihimäki</t>
  </si>
  <si>
    <t>08-033-006</t>
  </si>
  <si>
    <t>Eeli Rydberg</t>
  </si>
  <si>
    <t>JuBo</t>
  </si>
  <si>
    <t>Hyvinkää</t>
  </si>
  <si>
    <t>80.</t>
  </si>
  <si>
    <t>Kalle Jokinen</t>
  </si>
  <si>
    <t>81.</t>
  </si>
  <si>
    <t>08-033-019</t>
  </si>
  <si>
    <t>01-080-397</t>
  </si>
  <si>
    <t>Elice Piksilä</t>
  </si>
  <si>
    <t>82.</t>
  </si>
  <si>
    <t>15-014-068</t>
  </si>
  <si>
    <t>Mikko-Petteri Rusila</t>
  </si>
  <si>
    <t>Kulkurit</t>
  </si>
  <si>
    <t>83.</t>
  </si>
  <si>
    <t>84.</t>
  </si>
  <si>
    <t>32-019-063</t>
  </si>
  <si>
    <t>Samuli Tiainen</t>
  </si>
  <si>
    <t>85.</t>
  </si>
  <si>
    <t>87-011-094</t>
  </si>
  <si>
    <t>Olari Nebokat</t>
  </si>
  <si>
    <t>02-103-125</t>
  </si>
  <si>
    <t>Teea Mäkelä</t>
  </si>
  <si>
    <t>86.</t>
  </si>
  <si>
    <t>15-021-079</t>
  </si>
  <si>
    <t>Miika Rusila</t>
  </si>
  <si>
    <t>87.</t>
  </si>
  <si>
    <t>02-102-116</t>
  </si>
  <si>
    <t>Lauri Prusi</t>
  </si>
  <si>
    <t>88.</t>
  </si>
  <si>
    <t>04-062-020</t>
  </si>
  <si>
    <t>Teemu Kuusela</t>
  </si>
  <si>
    <t>Torpedos</t>
  </si>
  <si>
    <t>Lahti</t>
  </si>
  <si>
    <t>89.</t>
  </si>
  <si>
    <t>42-034-123</t>
  </si>
  <si>
    <t>Saku Konttila</t>
  </si>
  <si>
    <t>Grunge BC</t>
  </si>
  <si>
    <t>Vantaa</t>
  </si>
  <si>
    <t>90.</t>
  </si>
  <si>
    <t>50-026-034</t>
  </si>
  <si>
    <t>Olli-Pekka Pajari</t>
  </si>
  <si>
    <t>Jämi</t>
  </si>
  <si>
    <t>Tornio</t>
  </si>
  <si>
    <t>91.</t>
  </si>
  <si>
    <t>09-025-072</t>
  </si>
  <si>
    <t>Lauri Sipilä</t>
  </si>
  <si>
    <t>Juvel-Team</t>
  </si>
  <si>
    <t>92.</t>
  </si>
  <si>
    <t>43-011-057</t>
  </si>
  <si>
    <t>Tuomas Uusinarkaus</t>
  </si>
  <si>
    <t>O-K</t>
  </si>
  <si>
    <t>Rovaniemi</t>
  </si>
  <si>
    <t>93.</t>
  </si>
  <si>
    <t>36-001-081</t>
  </si>
  <si>
    <t>Niko Liukkonen</t>
  </si>
  <si>
    <t>94.</t>
  </si>
  <si>
    <t>24-009-062</t>
  </si>
  <si>
    <t>Tuomas Kivinen</t>
  </si>
  <si>
    <t>Veijarit</t>
  </si>
  <si>
    <t>Tampere</t>
  </si>
  <si>
    <t>95.</t>
  </si>
  <si>
    <t>01-053-381</t>
  </si>
  <si>
    <t>Kaaron Salomaa</t>
  </si>
  <si>
    <t>96.</t>
  </si>
  <si>
    <t>47-018-067</t>
  </si>
  <si>
    <t>Miro Pikkarainen</t>
  </si>
  <si>
    <t>Mainarit</t>
  </si>
  <si>
    <t>97.</t>
  </si>
  <si>
    <t>43-011-059</t>
  </si>
  <si>
    <t>Timo Uusinarkaus</t>
  </si>
  <si>
    <t>98.</t>
  </si>
  <si>
    <t>99.</t>
  </si>
  <si>
    <t>03-094-223</t>
  </si>
  <si>
    <t>Joni Hietala</t>
  </si>
  <si>
    <t>Seiskat</t>
  </si>
  <si>
    <t>69-010-041</t>
  </si>
  <si>
    <t>Jonne Käsmä</t>
  </si>
  <si>
    <t>KEV</t>
  </si>
  <si>
    <t>Kuusamo</t>
  </si>
  <si>
    <t>100.</t>
  </si>
  <si>
    <t>69-003-070</t>
  </si>
  <si>
    <t>Henri Määttä</t>
  </si>
  <si>
    <t>101.</t>
  </si>
  <si>
    <t>43-011-083</t>
  </si>
  <si>
    <t>Ville Koivuranta</t>
  </si>
  <si>
    <t>102.</t>
  </si>
  <si>
    <t>03-092-046</t>
  </si>
  <si>
    <t>Riku Rytkönen</t>
  </si>
  <si>
    <t>103.</t>
  </si>
  <si>
    <t>11-180-005</t>
  </si>
  <si>
    <t>Iiro Valkeinen</t>
  </si>
  <si>
    <t>TKK</t>
  </si>
  <si>
    <t>104.</t>
  </si>
  <si>
    <t>01-053-382</t>
  </si>
  <si>
    <t>Kerkko Salomaa</t>
  </si>
  <si>
    <t>105.</t>
  </si>
  <si>
    <t>15-021-093</t>
  </si>
  <si>
    <t>Tomi Keiski</t>
  </si>
  <si>
    <t>106.</t>
  </si>
  <si>
    <t>60-009-062</t>
  </si>
  <si>
    <t>Tiia Putkisto</t>
  </si>
  <si>
    <t>KalKe-90</t>
  </si>
  <si>
    <t>Ylivieska</t>
  </si>
  <si>
    <t>107.</t>
  </si>
  <si>
    <t>16-024-131</t>
  </si>
  <si>
    <t>Iida Gylden</t>
  </si>
  <si>
    <t>108.</t>
  </si>
  <si>
    <t>10-035-113</t>
  </si>
  <si>
    <t>Henri Luukkonen</t>
  </si>
  <si>
    <t>109.</t>
  </si>
  <si>
    <t>110.</t>
  </si>
  <si>
    <t>03-071-125</t>
  </si>
  <si>
    <t>Mikko Nikkanen</t>
  </si>
  <si>
    <t>15-014-064</t>
  </si>
  <si>
    <t>Henri Rantala</t>
  </si>
  <si>
    <t>111.</t>
  </si>
  <si>
    <t>03-071-132</t>
  </si>
  <si>
    <t>Kaisa Kallio</t>
  </si>
  <si>
    <t>112.</t>
  </si>
  <si>
    <t>10-035-127</t>
  </si>
  <si>
    <t>Antti Monto</t>
  </si>
  <si>
    <t>Team Olteri</t>
  </si>
  <si>
    <t>113.</t>
  </si>
  <si>
    <t>60-009-063</t>
  </si>
  <si>
    <t>Teemu Putkisto</t>
  </si>
  <si>
    <t>114.</t>
  </si>
  <si>
    <t>Henna Rantala</t>
  </si>
  <si>
    <t>115.</t>
  </si>
  <si>
    <t>47-018-078</t>
  </si>
  <si>
    <t>Peetu Pikkarainen</t>
  </si>
  <si>
    <t>116.</t>
  </si>
  <si>
    <t>16-024-172</t>
  </si>
  <si>
    <t>Laura Lundén</t>
  </si>
  <si>
    <t>117.</t>
  </si>
  <si>
    <t>16-024-175</t>
  </si>
  <si>
    <t>Vilma Salo</t>
  </si>
  <si>
    <t>118.</t>
  </si>
  <si>
    <t>01-053-393</t>
  </si>
  <si>
    <t>Kaapo Salomaa</t>
  </si>
  <si>
    <t>119.</t>
  </si>
  <si>
    <t>03-094-142</t>
  </si>
  <si>
    <t>Miikka Salmi</t>
  </si>
  <si>
    <t>120.</t>
  </si>
  <si>
    <t>Henri Rantala CPS Kokkola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</si>
</sst>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sz val="11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name val="Verdana"/>
      <family val="2"/>
    </font>
    <font>
      <sz val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u/>
      <sz val="11"/>
      <name val="Verdana"/>
      <family val="2"/>
    </font>
    <font>
      <u/>
      <sz val="10"/>
      <name val="Verdana"/>
      <family val="2"/>
    </font>
    <font>
      <sz val="11"/>
      <color theme="0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7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left"/>
      <protection locked="0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vertical="center"/>
      <protection locked="0"/>
    </xf>
    <xf numFmtId="2" fontId="8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2" fontId="8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Protection="1"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 applyProtection="1">
      <alignment horizontal="right"/>
      <protection locked="0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 applyProtection="1">
      <alignment horizontal="left" vertical="center"/>
      <protection locked="0"/>
    </xf>
    <xf numFmtId="2" fontId="8" fillId="0" borderId="0" xfId="0" applyNumberFormat="1" applyFont="1" applyFill="1" applyAlignment="1" applyProtection="1">
      <alignment horizontal="left" vertical="center"/>
      <protection locked="0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14" fillId="0" borderId="0" xfId="0" applyFont="1"/>
    <xf numFmtId="49" fontId="2" fillId="0" borderId="0" xfId="0" applyNumberFormat="1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1" fontId="2" fillId="0" borderId="0" xfId="0" applyNumberFormat="1" applyFont="1" applyProtection="1"/>
    <xf numFmtId="0" fontId="3" fillId="0" borderId="0" xfId="0" applyFont="1" applyAlignment="1" applyProtection="1">
      <alignment horizontal="center"/>
    </xf>
    <xf numFmtId="49" fontId="1" fillId="0" borderId="0" xfId="0" applyNumberFormat="1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2" fontId="1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49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2" fontId="3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1" fontId="3" fillId="0" borderId="0" xfId="0" applyNumberFormat="1" applyFont="1" applyBorder="1" applyAlignment="1" applyProtection="1">
      <alignment horizontal="right"/>
    </xf>
    <xf numFmtId="0" fontId="3" fillId="0" borderId="0" xfId="0" applyFont="1" applyBorder="1" applyProtection="1"/>
    <xf numFmtId="1" fontId="3" fillId="0" borderId="0" xfId="0" applyNumberFormat="1" applyFont="1" applyBorder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1" xfId="0" applyNumberFormat="1" applyFont="1" applyBorder="1" applyProtection="1"/>
    <xf numFmtId="0" fontId="3" fillId="0" borderId="1" xfId="0" applyFont="1" applyBorder="1" applyProtection="1"/>
    <xf numFmtId="0" fontId="3" fillId="0" borderId="1" xfId="0" applyFont="1" applyFill="1" applyBorder="1" applyProtection="1"/>
    <xf numFmtId="0" fontId="3" fillId="0" borderId="1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right"/>
    </xf>
    <xf numFmtId="2" fontId="3" fillId="0" borderId="1" xfId="0" applyNumberFormat="1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2" fontId="3" fillId="0" borderId="0" xfId="0" applyNumberFormat="1" applyFont="1" applyProtection="1"/>
    <xf numFmtId="1" fontId="3" fillId="0" borderId="0" xfId="0" applyNumberFormat="1" applyFont="1" applyProtection="1"/>
    <xf numFmtId="0" fontId="3" fillId="0" borderId="0" xfId="0" applyFont="1" applyAlignment="1" applyProtection="1">
      <alignment horizontal="left"/>
    </xf>
    <xf numFmtId="0" fontId="2" fillId="0" borderId="0" xfId="0" applyFont="1" applyBorder="1" applyProtection="1"/>
    <xf numFmtId="0" fontId="3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right"/>
      <protection locked="0"/>
    </xf>
    <xf numFmtId="2" fontId="3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</xf>
    <xf numFmtId="0" fontId="19" fillId="0" borderId="0" xfId="0" applyFont="1" applyProtection="1"/>
    <xf numFmtId="0" fontId="20" fillId="0" borderId="0" xfId="0" applyFont="1" applyProtection="1">
      <protection locked="0"/>
    </xf>
    <xf numFmtId="49" fontId="3" fillId="0" borderId="0" xfId="0" applyNumberFormat="1" applyFont="1" applyBorder="1" applyProtection="1"/>
    <xf numFmtId="0" fontId="6" fillId="0" borderId="0" xfId="0" applyFont="1" applyBorder="1" applyProtection="1"/>
    <xf numFmtId="0" fontId="5" fillId="0" borderId="0" xfId="0" applyFont="1" applyProtection="1"/>
    <xf numFmtId="0" fontId="5" fillId="0" borderId="0" xfId="0" applyFont="1" applyFill="1" applyBorder="1" applyProtection="1"/>
    <xf numFmtId="0" fontId="1" fillId="0" borderId="0" xfId="0" applyFont="1" applyBorder="1" applyAlignment="1" applyProtection="1">
      <alignment horizontal="right"/>
    </xf>
    <xf numFmtId="2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Protection="1"/>
    <xf numFmtId="0" fontId="5" fillId="0" borderId="0" xfId="0" applyFont="1" applyBorder="1" applyAlignment="1" applyProtection="1">
      <alignment horizontal="left"/>
    </xf>
    <xf numFmtId="1" fontId="1" fillId="0" borderId="0" xfId="0" applyNumberFormat="1" applyFont="1" applyBorder="1" applyProtection="1"/>
    <xf numFmtId="2" fontId="3" fillId="0" borderId="0" xfId="0" applyNumberFormat="1" applyFont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2" fontId="2" fillId="0" borderId="0" xfId="0" applyNumberFormat="1" applyFont="1" applyAlignment="1" applyProtection="1">
      <alignment horizontal="left"/>
    </xf>
    <xf numFmtId="2" fontId="3" fillId="0" borderId="0" xfId="0" applyNumberFormat="1" applyFont="1" applyBorder="1" applyAlignment="1" applyProtection="1">
      <alignment horizontal="left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left"/>
    </xf>
    <xf numFmtId="0" fontId="5" fillId="0" borderId="0" xfId="0" applyFont="1" applyBorder="1" applyProtection="1"/>
    <xf numFmtId="0" fontId="5" fillId="0" borderId="0" xfId="0" applyFont="1" applyAlignment="1" applyProtection="1">
      <alignment horizontal="left"/>
    </xf>
    <xf numFmtId="2" fontId="5" fillId="0" borderId="0" xfId="0" applyNumberFormat="1" applyFont="1" applyAlignment="1" applyProtection="1">
      <alignment horizontal="left"/>
    </xf>
    <xf numFmtId="1" fontId="3" fillId="0" borderId="0" xfId="0" applyNumberFormat="1" applyFont="1" applyAlignment="1" applyProtection="1">
      <alignment horizontal="right"/>
    </xf>
    <xf numFmtId="1" fontId="3" fillId="0" borderId="0" xfId="0" applyNumberFormat="1" applyFont="1" applyAlignment="1" applyProtection="1">
      <alignment horizontal="left"/>
    </xf>
    <xf numFmtId="1" fontId="1" fillId="0" borderId="0" xfId="0" applyNumberFormat="1" applyFont="1" applyAlignment="1" applyProtection="1">
      <alignment horizontal="left"/>
    </xf>
    <xf numFmtId="1" fontId="2" fillId="0" borderId="0" xfId="0" applyNumberFormat="1" applyFont="1" applyAlignment="1" applyProtection="1">
      <alignment horizontal="left"/>
    </xf>
    <xf numFmtId="1" fontId="5" fillId="0" borderId="0" xfId="0" applyNumberFormat="1" applyFont="1" applyAlignment="1" applyProtection="1">
      <alignment horizontal="left"/>
    </xf>
    <xf numFmtId="1" fontId="1" fillId="0" borderId="0" xfId="0" applyNumberFormat="1" applyFont="1" applyProtection="1"/>
    <xf numFmtId="0" fontId="4" fillId="0" borderId="0" xfId="0" applyFont="1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0" fontId="13" fillId="0" borderId="0" xfId="0" applyFont="1" applyFill="1" applyAlignment="1" applyProtection="1">
      <alignment horizontal="right"/>
    </xf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13" fillId="0" borderId="0" xfId="0" applyFont="1" applyFill="1" applyAlignment="1" applyProtection="1">
      <alignment horizontal="right" wrapText="1"/>
    </xf>
    <xf numFmtId="0" fontId="3" fillId="0" borderId="0" xfId="0" applyFont="1" applyBorder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wrapText="1"/>
    </xf>
    <xf numFmtId="0" fontId="7" fillId="0" borderId="0" xfId="1" applyFont="1" applyBorder="1" applyAlignment="1" applyProtection="1">
      <alignment horizontal="right"/>
      <protection locked="0"/>
    </xf>
    <xf numFmtId="0" fontId="3" fillId="0" borderId="0" xfId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</xf>
    <xf numFmtId="2" fontId="3" fillId="0" borderId="1" xfId="0" applyNumberFormat="1" applyFont="1" applyBorder="1" applyAlignment="1" applyProtection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7" fillId="0" borderId="1" xfId="1" applyFont="1" applyBorder="1" applyAlignment="1" applyProtection="1">
      <alignment horizontal="right"/>
      <protection locked="0"/>
    </xf>
    <xf numFmtId="0" fontId="3" fillId="0" borderId="1" xfId="1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21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1" fontId="3" fillId="0" borderId="1" xfId="0" applyNumberFormat="1" applyFont="1" applyBorder="1" applyAlignment="1" applyProtection="1">
      <alignment horizontal="right"/>
    </xf>
  </cellXfs>
  <cellStyles count="2">
    <cellStyle name="Normaali" xfId="0" builtinId="0"/>
    <cellStyle name="Normaali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PITT~1/AppData/Local/Temp/JT_pelaaj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laajat"/>
      <sheetName val="Tasoitukset"/>
      <sheetName val="Liitot"/>
      <sheetName val="Temppi"/>
      <sheetName val="Taul1"/>
    </sheetNames>
    <definedNames>
      <definedName name="hae"/>
      <definedName name="kierros_sorttaus"/>
      <definedName name="korjaa"/>
      <definedName name="loppu_sorttaus"/>
      <definedName name="poimi_loppukilp"/>
      <definedName name="poimi_ryhmät"/>
      <definedName name="poimi_yhteenveto"/>
      <definedName name="poimi_yhteenveto2"/>
      <definedName name="pudotus_sorttaus"/>
      <definedName name="päivitä_yp"/>
      <definedName name="resetoi_loppu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ul1">
    <pageSetUpPr fitToPage="1"/>
  </sheetPr>
  <dimension ref="A1:AE159"/>
  <sheetViews>
    <sheetView tabSelected="1" zoomScale="115" zoomScaleNormal="115" workbookViewId="0">
      <pane ySplit="4" topLeftCell="A8" activePane="bottomLeft" state="frozen"/>
      <selection pane="bottomLeft" activeCell="C14" sqref="C14"/>
    </sheetView>
  </sheetViews>
  <sheetFormatPr defaultRowHeight="14.25"/>
  <cols>
    <col min="1" max="1" width="6.140625" style="40" customWidth="1"/>
    <col min="2" max="2" width="14.85546875" style="41" hidden="1" customWidth="1"/>
    <col min="3" max="3" width="26.28515625" style="2" bestFit="1" customWidth="1"/>
    <col min="4" max="4" width="15.42578125" style="41" customWidth="1"/>
    <col min="5" max="5" width="17.28515625" style="41" bestFit="1" customWidth="1"/>
    <col min="6" max="6" width="7.140625" style="42" bestFit="1" customWidth="1"/>
    <col min="7" max="7" width="5.5703125" style="42" bestFit="1" customWidth="1"/>
    <col min="8" max="8" width="7.5703125" style="42" bestFit="1" customWidth="1"/>
    <col min="9" max="9" width="9.28515625" style="43" bestFit="1" customWidth="1"/>
    <col min="10" max="10" width="4.42578125" style="92" customWidth="1"/>
    <col min="11" max="11" width="7" style="45" bestFit="1" customWidth="1"/>
    <col min="12" max="12" width="10" style="44" bestFit="1" customWidth="1"/>
    <col min="13" max="13" width="3.85546875" style="44" customWidth="1"/>
    <col min="14" max="14" width="3.42578125" style="46" customWidth="1"/>
    <col min="15" max="17" width="8.140625" style="30" customWidth="1"/>
    <col min="18" max="18" width="8" style="30" customWidth="1"/>
    <col min="19" max="20" width="8.140625" style="30" customWidth="1"/>
    <col min="21" max="21" width="4.5703125" style="41" customWidth="1"/>
    <col min="22" max="22" width="5.85546875" style="47" customWidth="1"/>
    <col min="23" max="23" width="9.140625" style="44"/>
    <col min="24" max="16384" width="9.140625" style="41"/>
  </cols>
  <sheetData>
    <row r="1" spans="1:28" s="2" customFormat="1">
      <c r="A1" s="94"/>
      <c r="F1" s="30"/>
      <c r="G1" s="30"/>
      <c r="H1" s="30"/>
      <c r="I1" s="95"/>
      <c r="J1" s="44"/>
      <c r="K1" s="4"/>
      <c r="L1" s="92"/>
      <c r="M1" s="92"/>
      <c r="N1" s="25"/>
      <c r="O1" s="30"/>
      <c r="P1" s="30"/>
      <c r="Q1" s="30"/>
      <c r="R1" s="30"/>
      <c r="S1" s="30"/>
      <c r="T1" s="30"/>
      <c r="V1" s="93"/>
      <c r="W1" s="92"/>
      <c r="Z1" s="2" t="s">
        <v>35</v>
      </c>
      <c r="AA1" s="2">
        <v>6</v>
      </c>
    </row>
    <row r="2" spans="1:28" s="2" customFormat="1" ht="39.75" hidden="1" customHeight="1">
      <c r="A2" s="94"/>
      <c r="F2" s="30"/>
      <c r="G2" s="30"/>
      <c r="H2" s="30"/>
      <c r="I2" s="95"/>
      <c r="J2" s="44"/>
      <c r="K2" s="4"/>
      <c r="L2" s="92"/>
      <c r="M2" s="92"/>
      <c r="N2" s="25"/>
      <c r="O2" s="30"/>
      <c r="P2" s="30"/>
      <c r="Q2" s="30"/>
      <c r="R2" s="30"/>
      <c r="S2" s="30"/>
      <c r="T2" s="30"/>
      <c r="V2" s="93"/>
      <c r="W2" s="92"/>
    </row>
    <row r="3" spans="1:28" s="2" customFormat="1">
      <c r="A3" s="94"/>
      <c r="C3" s="98"/>
      <c r="F3" s="30"/>
      <c r="G3" s="30"/>
      <c r="H3" s="30"/>
      <c r="I3" s="95"/>
      <c r="J3" s="44"/>
      <c r="K3" s="4"/>
      <c r="L3" s="92"/>
      <c r="M3" s="92"/>
      <c r="N3" s="25"/>
      <c r="O3" s="30"/>
      <c r="P3" s="30"/>
      <c r="Q3" s="30"/>
      <c r="R3" s="30"/>
      <c r="S3" s="30"/>
      <c r="T3" s="30"/>
      <c r="V3" s="93"/>
      <c r="W3" s="92"/>
    </row>
    <row r="4" spans="1:28" ht="12.75">
      <c r="A4" s="48" t="s">
        <v>30</v>
      </c>
      <c r="B4" s="49" t="s">
        <v>34</v>
      </c>
      <c r="C4" s="1" t="s">
        <v>1</v>
      </c>
      <c r="D4" s="49" t="s">
        <v>11</v>
      </c>
      <c r="E4" s="49" t="s">
        <v>2</v>
      </c>
      <c r="F4" s="50" t="s">
        <v>3</v>
      </c>
      <c r="G4" s="50" t="s">
        <v>4</v>
      </c>
      <c r="H4" s="50" t="s">
        <v>5</v>
      </c>
      <c r="I4" s="51" t="s">
        <v>6</v>
      </c>
      <c r="J4" s="44" t="s">
        <v>31</v>
      </c>
      <c r="K4" s="52" t="s">
        <v>12</v>
      </c>
      <c r="L4" s="53" t="s">
        <v>13</v>
      </c>
      <c r="M4" s="53"/>
      <c r="N4" s="46" t="s">
        <v>45</v>
      </c>
      <c r="O4" s="42" t="s">
        <v>14</v>
      </c>
      <c r="P4" s="42" t="s">
        <v>15</v>
      </c>
      <c r="Q4" s="42" t="s">
        <v>16</v>
      </c>
      <c r="R4" s="42" t="s">
        <v>17</v>
      </c>
      <c r="S4" s="42" t="s">
        <v>18</v>
      </c>
      <c r="T4" s="42" t="s">
        <v>19</v>
      </c>
      <c r="V4" s="44" t="s">
        <v>32</v>
      </c>
      <c r="W4" s="44" t="s">
        <v>33</v>
      </c>
    </row>
    <row r="5" spans="1:28" s="55" customFormat="1">
      <c r="A5" s="54" t="s">
        <v>7</v>
      </c>
      <c r="B5" s="55" t="s">
        <v>150</v>
      </c>
      <c r="C5" s="80" t="s">
        <v>151</v>
      </c>
      <c r="D5" s="56" t="s">
        <v>152</v>
      </c>
      <c r="E5" s="56" t="s">
        <v>153</v>
      </c>
      <c r="F5" s="57">
        <f t="shared" ref="F5:F36" si="0">IF(O5="","",SUM(O5:T5))</f>
        <v>1514</v>
      </c>
      <c r="G5" s="57">
        <v>0</v>
      </c>
      <c r="H5" s="58">
        <f t="shared" ref="H5:H36" si="1">IF(F5="","",F5+G5)</f>
        <v>1514</v>
      </c>
      <c r="I5" s="59">
        <f t="shared" ref="I5:I36" si="2">IF(F5="","",F5/COUNT(O5:T5))</f>
        <v>252.33333333333334</v>
      </c>
      <c r="J5" s="152"/>
      <c r="K5" s="63" t="s">
        <v>69</v>
      </c>
      <c r="L5" s="60">
        <v>1992</v>
      </c>
      <c r="M5" s="60"/>
      <c r="N5" s="62">
        <f t="shared" ref="N5:N36" si="3">IF(F5="","",COUNT(O5:T5))</f>
        <v>6</v>
      </c>
      <c r="O5" s="85">
        <v>259</v>
      </c>
      <c r="P5" s="154">
        <v>239</v>
      </c>
      <c r="Q5" s="85">
        <v>237</v>
      </c>
      <c r="R5" s="85">
        <v>259</v>
      </c>
      <c r="S5" s="85">
        <v>278</v>
      </c>
      <c r="T5" s="85">
        <v>242</v>
      </c>
      <c r="U5" s="63"/>
      <c r="V5" s="60">
        <v>1</v>
      </c>
      <c r="W5" s="67">
        <v>3</v>
      </c>
      <c r="AB5" s="55" t="s">
        <v>53</v>
      </c>
    </row>
    <row r="6" spans="1:28" s="55" customFormat="1">
      <c r="A6" s="54" t="s">
        <v>8</v>
      </c>
      <c r="B6" s="55" t="s">
        <v>364</v>
      </c>
      <c r="C6" s="80" t="s">
        <v>365</v>
      </c>
      <c r="D6" s="56" t="s">
        <v>346</v>
      </c>
      <c r="E6" s="56" t="s">
        <v>347</v>
      </c>
      <c r="F6" s="57">
        <f t="shared" si="0"/>
        <v>1452</v>
      </c>
      <c r="G6" s="57">
        <v>0</v>
      </c>
      <c r="H6" s="58">
        <f t="shared" si="1"/>
        <v>1452</v>
      </c>
      <c r="I6" s="59">
        <f t="shared" si="2"/>
        <v>242</v>
      </c>
      <c r="J6" s="152"/>
      <c r="K6" s="61" t="s">
        <v>69</v>
      </c>
      <c r="L6" s="60">
        <v>1992</v>
      </c>
      <c r="M6" s="60"/>
      <c r="N6" s="62">
        <f t="shared" si="3"/>
        <v>6</v>
      </c>
      <c r="O6" s="85">
        <v>269</v>
      </c>
      <c r="P6" s="154">
        <v>248</v>
      </c>
      <c r="Q6" s="85">
        <v>266</v>
      </c>
      <c r="R6" s="85">
        <v>246</v>
      </c>
      <c r="S6" s="85">
        <v>184</v>
      </c>
      <c r="T6" s="85">
        <v>239</v>
      </c>
      <c r="U6" s="63"/>
      <c r="V6" s="60">
        <v>1</v>
      </c>
      <c r="W6" s="44">
        <v>5</v>
      </c>
      <c r="AB6" s="55" t="s">
        <v>60</v>
      </c>
    </row>
    <row r="7" spans="1:28" s="55" customFormat="1">
      <c r="A7" s="54" t="s">
        <v>9</v>
      </c>
      <c r="B7" s="63" t="s">
        <v>82</v>
      </c>
      <c r="C7" s="80" t="s">
        <v>83</v>
      </c>
      <c r="D7" s="56" t="s">
        <v>84</v>
      </c>
      <c r="E7" s="56" t="s">
        <v>64</v>
      </c>
      <c r="F7" s="57">
        <f t="shared" si="0"/>
        <v>1374</v>
      </c>
      <c r="G7" s="57">
        <v>0</v>
      </c>
      <c r="H7" s="58">
        <f t="shared" si="1"/>
        <v>1374</v>
      </c>
      <c r="I7" s="59">
        <f t="shared" si="2"/>
        <v>229</v>
      </c>
      <c r="J7" s="152"/>
      <c r="K7" s="61" t="s">
        <v>69</v>
      </c>
      <c r="L7" s="60">
        <v>1996</v>
      </c>
      <c r="M7" s="60"/>
      <c r="N7" s="62">
        <f t="shared" si="3"/>
        <v>6</v>
      </c>
      <c r="O7" s="85">
        <v>238</v>
      </c>
      <c r="P7" s="85">
        <v>238</v>
      </c>
      <c r="Q7" s="85">
        <v>224</v>
      </c>
      <c r="R7" s="85">
        <v>217</v>
      </c>
      <c r="S7" s="85">
        <v>262</v>
      </c>
      <c r="T7" s="85">
        <v>195</v>
      </c>
      <c r="U7" s="63"/>
      <c r="V7" s="60">
        <v>1</v>
      </c>
      <c r="W7" s="44">
        <v>1</v>
      </c>
      <c r="AB7" s="55" t="s">
        <v>54</v>
      </c>
    </row>
    <row r="8" spans="1:28" s="55" customFormat="1">
      <c r="A8" s="54" t="s">
        <v>10</v>
      </c>
      <c r="B8" s="55" t="s">
        <v>100</v>
      </c>
      <c r="C8" s="80" t="s">
        <v>101</v>
      </c>
      <c r="D8" s="56" t="s">
        <v>102</v>
      </c>
      <c r="E8" s="56" t="s">
        <v>64</v>
      </c>
      <c r="F8" s="57">
        <f t="shared" si="0"/>
        <v>1364</v>
      </c>
      <c r="G8" s="57">
        <v>0</v>
      </c>
      <c r="H8" s="58">
        <f t="shared" si="1"/>
        <v>1364</v>
      </c>
      <c r="I8" s="59">
        <f t="shared" si="2"/>
        <v>227.33333333333334</v>
      </c>
      <c r="J8" s="152"/>
      <c r="K8" s="61" t="s">
        <v>69</v>
      </c>
      <c r="L8" s="60">
        <v>1994</v>
      </c>
      <c r="M8" s="60"/>
      <c r="N8" s="62">
        <f t="shared" si="3"/>
        <v>6</v>
      </c>
      <c r="O8" s="85">
        <v>240</v>
      </c>
      <c r="P8" s="85">
        <v>227</v>
      </c>
      <c r="Q8" s="85">
        <v>244</v>
      </c>
      <c r="R8" s="85">
        <v>235</v>
      </c>
      <c r="S8" s="85">
        <v>205</v>
      </c>
      <c r="T8" s="87">
        <v>213</v>
      </c>
      <c r="U8" s="63"/>
      <c r="V8" s="60">
        <v>1</v>
      </c>
      <c r="W8" s="67">
        <v>1</v>
      </c>
    </row>
    <row r="9" spans="1:28" s="55" customFormat="1">
      <c r="A9" s="54" t="s">
        <v>78</v>
      </c>
      <c r="B9" s="55" t="s">
        <v>189</v>
      </c>
      <c r="C9" s="81" t="s">
        <v>190</v>
      </c>
      <c r="D9" s="56" t="s">
        <v>191</v>
      </c>
      <c r="E9" s="65" t="s">
        <v>192</v>
      </c>
      <c r="F9" s="57">
        <f t="shared" si="0"/>
        <v>1355</v>
      </c>
      <c r="G9" s="57">
        <v>0</v>
      </c>
      <c r="H9" s="58">
        <f t="shared" si="1"/>
        <v>1355</v>
      </c>
      <c r="I9" s="59">
        <f t="shared" si="2"/>
        <v>225.83333333333334</v>
      </c>
      <c r="J9" s="93"/>
      <c r="K9" s="61" t="s">
        <v>69</v>
      </c>
      <c r="L9" s="47">
        <v>1993</v>
      </c>
      <c r="M9" s="47"/>
      <c r="N9" s="62">
        <f t="shared" si="3"/>
        <v>6</v>
      </c>
      <c r="O9" s="86">
        <v>247</v>
      </c>
      <c r="P9" s="85">
        <v>213</v>
      </c>
      <c r="Q9" s="85">
        <v>225</v>
      </c>
      <c r="R9" s="85">
        <v>248</v>
      </c>
      <c r="S9" s="85">
        <v>237</v>
      </c>
      <c r="T9" s="85">
        <v>185</v>
      </c>
      <c r="V9" s="47"/>
      <c r="W9" s="47">
        <v>4</v>
      </c>
    </row>
    <row r="10" spans="1:28" s="55" customFormat="1">
      <c r="A10" s="54" t="s">
        <v>81</v>
      </c>
      <c r="B10" s="55" t="s">
        <v>378</v>
      </c>
      <c r="C10" s="80" t="s">
        <v>379</v>
      </c>
      <c r="D10" s="56" t="s">
        <v>380</v>
      </c>
      <c r="E10" s="56" t="s">
        <v>381</v>
      </c>
      <c r="F10" s="57">
        <f t="shared" si="0"/>
        <v>1340</v>
      </c>
      <c r="G10" s="57">
        <v>0</v>
      </c>
      <c r="H10" s="58">
        <f t="shared" si="1"/>
        <v>1340</v>
      </c>
      <c r="I10" s="59">
        <f t="shared" si="2"/>
        <v>223.33333333333334</v>
      </c>
      <c r="J10" s="152"/>
      <c r="K10" s="61" t="s">
        <v>69</v>
      </c>
      <c r="L10" s="60">
        <v>1993</v>
      </c>
      <c r="M10" s="60"/>
      <c r="N10" s="64">
        <f t="shared" si="3"/>
        <v>6</v>
      </c>
      <c r="O10" s="85">
        <v>236</v>
      </c>
      <c r="P10" s="85">
        <v>211</v>
      </c>
      <c r="Q10" s="85">
        <v>226</v>
      </c>
      <c r="R10" s="85">
        <v>212</v>
      </c>
      <c r="S10" s="85">
        <v>208</v>
      </c>
      <c r="T10" s="85">
        <v>247</v>
      </c>
      <c r="U10" s="63"/>
      <c r="V10" s="60"/>
      <c r="W10" s="44">
        <v>6</v>
      </c>
    </row>
    <row r="11" spans="1:28" s="55" customFormat="1">
      <c r="A11" s="54" t="s">
        <v>85</v>
      </c>
      <c r="B11" s="55" t="s">
        <v>66</v>
      </c>
      <c r="C11" s="80" t="s">
        <v>67</v>
      </c>
      <c r="D11" s="56" t="s">
        <v>68</v>
      </c>
      <c r="E11" s="56" t="s">
        <v>64</v>
      </c>
      <c r="F11" s="57">
        <f t="shared" si="0"/>
        <v>1288</v>
      </c>
      <c r="G11" s="57">
        <v>48</v>
      </c>
      <c r="H11" s="58">
        <f t="shared" si="1"/>
        <v>1336</v>
      </c>
      <c r="I11" s="59">
        <f t="shared" si="2"/>
        <v>214.66666666666666</v>
      </c>
      <c r="J11" s="152"/>
      <c r="K11" s="61" t="s">
        <v>69</v>
      </c>
      <c r="L11" s="60">
        <v>1998</v>
      </c>
      <c r="M11" s="60"/>
      <c r="N11" s="62">
        <f t="shared" si="3"/>
        <v>6</v>
      </c>
      <c r="O11" s="85">
        <v>244</v>
      </c>
      <c r="P11" s="85">
        <v>212</v>
      </c>
      <c r="Q11" s="85">
        <v>243</v>
      </c>
      <c r="R11" s="85">
        <v>212</v>
      </c>
      <c r="S11" s="85">
        <v>210</v>
      </c>
      <c r="T11" s="85">
        <v>167</v>
      </c>
      <c r="U11" s="63"/>
      <c r="V11" s="60"/>
      <c r="W11" s="60">
        <v>1</v>
      </c>
    </row>
    <row r="12" spans="1:28" s="55" customFormat="1">
      <c r="A12" s="54" t="s">
        <v>90</v>
      </c>
      <c r="B12" s="63" t="s">
        <v>383</v>
      </c>
      <c r="C12" s="81" t="s">
        <v>384</v>
      </c>
      <c r="D12" s="65" t="s">
        <v>385</v>
      </c>
      <c r="E12" s="65" t="s">
        <v>386</v>
      </c>
      <c r="F12" s="57">
        <f t="shared" si="0"/>
        <v>1331</v>
      </c>
      <c r="G12" s="57">
        <v>0</v>
      </c>
      <c r="H12" s="58">
        <f t="shared" si="1"/>
        <v>1331</v>
      </c>
      <c r="I12" s="59">
        <f t="shared" si="2"/>
        <v>221.83333333333334</v>
      </c>
      <c r="J12" s="93"/>
      <c r="K12" s="55" t="s">
        <v>69</v>
      </c>
      <c r="L12" s="47">
        <v>1995</v>
      </c>
      <c r="M12" s="47"/>
      <c r="N12" s="77">
        <f t="shared" si="3"/>
        <v>6</v>
      </c>
      <c r="O12" s="86">
        <v>205</v>
      </c>
      <c r="P12" s="86">
        <v>222</v>
      </c>
      <c r="Q12" s="86">
        <v>247</v>
      </c>
      <c r="R12" s="86">
        <v>209</v>
      </c>
      <c r="S12" s="86">
        <v>191</v>
      </c>
      <c r="T12" s="86">
        <v>257</v>
      </c>
      <c r="U12" s="63"/>
      <c r="V12" s="60">
        <v>1</v>
      </c>
      <c r="W12" s="44">
        <v>6</v>
      </c>
    </row>
    <row r="13" spans="1:28" s="55" customFormat="1">
      <c r="A13" s="54" t="s">
        <v>93</v>
      </c>
      <c r="B13" s="55" t="s">
        <v>280</v>
      </c>
      <c r="C13" s="81" t="s">
        <v>281</v>
      </c>
      <c r="D13" s="65" t="s">
        <v>282</v>
      </c>
      <c r="E13" s="65" t="s">
        <v>283</v>
      </c>
      <c r="F13" s="57">
        <f t="shared" si="0"/>
        <v>1281</v>
      </c>
      <c r="G13" s="57">
        <v>48</v>
      </c>
      <c r="H13" s="58">
        <f t="shared" si="1"/>
        <v>1329</v>
      </c>
      <c r="I13" s="59">
        <f t="shared" si="2"/>
        <v>213.5</v>
      </c>
      <c r="J13" s="93"/>
      <c r="K13" s="55" t="s">
        <v>69</v>
      </c>
      <c r="L13" s="47">
        <v>1996</v>
      </c>
      <c r="M13" s="47"/>
      <c r="N13" s="77">
        <f t="shared" si="3"/>
        <v>6</v>
      </c>
      <c r="O13" s="86">
        <v>208</v>
      </c>
      <c r="P13" s="86">
        <v>205</v>
      </c>
      <c r="Q13" s="86">
        <v>209</v>
      </c>
      <c r="R13" s="86">
        <v>200</v>
      </c>
      <c r="S13" s="86">
        <v>221</v>
      </c>
      <c r="T13" s="86">
        <v>238</v>
      </c>
      <c r="U13" s="63"/>
      <c r="V13" s="60"/>
      <c r="W13" s="44">
        <v>5</v>
      </c>
    </row>
    <row r="14" spans="1:28" s="55" customFormat="1">
      <c r="A14" s="54" t="s">
        <v>96</v>
      </c>
      <c r="B14" s="63" t="s">
        <v>275</v>
      </c>
      <c r="C14" s="80" t="s">
        <v>276</v>
      </c>
      <c r="D14" s="56" t="s">
        <v>277</v>
      </c>
      <c r="E14" s="56" t="s">
        <v>278</v>
      </c>
      <c r="F14" s="57">
        <f t="shared" si="0"/>
        <v>1324</v>
      </c>
      <c r="G14" s="57">
        <v>0</v>
      </c>
      <c r="H14" s="58">
        <f t="shared" si="1"/>
        <v>1324</v>
      </c>
      <c r="I14" s="59">
        <f t="shared" si="2"/>
        <v>220.66666666666666</v>
      </c>
      <c r="J14" s="152"/>
      <c r="K14" s="61" t="s">
        <v>69</v>
      </c>
      <c r="L14" s="60">
        <v>1994</v>
      </c>
      <c r="M14" s="60"/>
      <c r="N14" s="62">
        <f t="shared" si="3"/>
        <v>6</v>
      </c>
      <c r="O14" s="85">
        <v>214</v>
      </c>
      <c r="P14" s="154">
        <v>236</v>
      </c>
      <c r="Q14" s="85">
        <v>256</v>
      </c>
      <c r="R14" s="85">
        <v>211</v>
      </c>
      <c r="S14" s="85">
        <v>206</v>
      </c>
      <c r="T14" s="85">
        <v>201</v>
      </c>
      <c r="U14" s="63"/>
      <c r="V14" s="60">
        <v>1</v>
      </c>
      <c r="W14" s="67">
        <v>5</v>
      </c>
    </row>
    <row r="15" spans="1:28" s="63" customFormat="1">
      <c r="A15" s="54" t="s">
        <v>97</v>
      </c>
      <c r="B15" s="63" t="s">
        <v>197</v>
      </c>
      <c r="C15" s="80" t="s">
        <v>198</v>
      </c>
      <c r="D15" s="56" t="s">
        <v>152</v>
      </c>
      <c r="E15" s="56" t="s">
        <v>153</v>
      </c>
      <c r="F15" s="57">
        <f t="shared" si="0"/>
        <v>1275</v>
      </c>
      <c r="G15" s="57">
        <v>48</v>
      </c>
      <c r="H15" s="58">
        <f t="shared" si="1"/>
        <v>1323</v>
      </c>
      <c r="I15" s="59">
        <f t="shared" si="2"/>
        <v>212.5</v>
      </c>
      <c r="J15" s="152"/>
      <c r="K15" s="63" t="s">
        <v>65</v>
      </c>
      <c r="L15" s="60">
        <v>1994</v>
      </c>
      <c r="M15" s="60"/>
      <c r="N15" s="62">
        <f t="shared" si="3"/>
        <v>6</v>
      </c>
      <c r="O15" s="85">
        <v>247</v>
      </c>
      <c r="P15" s="85">
        <v>225</v>
      </c>
      <c r="Q15" s="85">
        <v>192</v>
      </c>
      <c r="R15" s="85">
        <v>221</v>
      </c>
      <c r="S15" s="85">
        <v>193</v>
      </c>
      <c r="T15" s="85">
        <v>197</v>
      </c>
      <c r="U15" s="55"/>
      <c r="V15" s="47">
        <v>1</v>
      </c>
      <c r="W15" s="44">
        <v>4</v>
      </c>
    </row>
    <row r="16" spans="1:28" s="55" customFormat="1">
      <c r="A16" s="54" t="s">
        <v>103</v>
      </c>
      <c r="B16" s="63" t="s">
        <v>200</v>
      </c>
      <c r="C16" s="80" t="s">
        <v>201</v>
      </c>
      <c r="D16" s="56" t="s">
        <v>202</v>
      </c>
      <c r="E16" s="56" t="s">
        <v>203</v>
      </c>
      <c r="F16" s="57">
        <f t="shared" si="0"/>
        <v>1273</v>
      </c>
      <c r="G16" s="57">
        <v>48</v>
      </c>
      <c r="H16" s="58">
        <f t="shared" si="1"/>
        <v>1321</v>
      </c>
      <c r="I16" s="59">
        <f t="shared" si="2"/>
        <v>212.16666666666666</v>
      </c>
      <c r="J16" s="152"/>
      <c r="K16" s="61" t="s">
        <v>69</v>
      </c>
      <c r="L16" s="60">
        <v>1995</v>
      </c>
      <c r="M16" s="60"/>
      <c r="N16" s="62">
        <f t="shared" si="3"/>
        <v>6</v>
      </c>
      <c r="O16" s="85">
        <v>224</v>
      </c>
      <c r="P16" s="85">
        <v>195</v>
      </c>
      <c r="Q16" s="85">
        <v>213</v>
      </c>
      <c r="R16" s="85">
        <v>234</v>
      </c>
      <c r="S16" s="85">
        <v>176</v>
      </c>
      <c r="T16" s="85">
        <v>231</v>
      </c>
      <c r="U16" s="63"/>
      <c r="V16" s="60"/>
      <c r="W16" s="67">
        <v>4</v>
      </c>
    </row>
    <row r="17" spans="1:31" s="55" customFormat="1">
      <c r="A17" s="54" t="s">
        <v>108</v>
      </c>
      <c r="B17" s="63" t="s">
        <v>194</v>
      </c>
      <c r="C17" s="80" t="s">
        <v>195</v>
      </c>
      <c r="D17" s="56" t="s">
        <v>84</v>
      </c>
      <c r="E17" s="56" t="s">
        <v>64</v>
      </c>
      <c r="F17" s="57">
        <f t="shared" si="0"/>
        <v>1313</v>
      </c>
      <c r="G17" s="57">
        <v>0</v>
      </c>
      <c r="H17" s="58">
        <f t="shared" si="1"/>
        <v>1313</v>
      </c>
      <c r="I17" s="59">
        <f t="shared" si="2"/>
        <v>218.83333333333334</v>
      </c>
      <c r="J17" s="152"/>
      <c r="K17" s="61" t="s">
        <v>69</v>
      </c>
      <c r="L17" s="60">
        <v>1992</v>
      </c>
      <c r="M17" s="60"/>
      <c r="N17" s="62">
        <f t="shared" si="3"/>
        <v>6</v>
      </c>
      <c r="O17" s="85">
        <v>189</v>
      </c>
      <c r="P17" s="85">
        <v>186</v>
      </c>
      <c r="Q17" s="85">
        <v>203</v>
      </c>
      <c r="R17" s="85">
        <v>259</v>
      </c>
      <c r="S17" s="85">
        <v>197</v>
      </c>
      <c r="T17" s="165">
        <v>279</v>
      </c>
      <c r="U17" s="63"/>
      <c r="V17" s="60"/>
      <c r="W17" s="47">
        <v>4</v>
      </c>
      <c r="AA17" s="97"/>
    </row>
    <row r="18" spans="1:31" s="55" customFormat="1">
      <c r="A18" s="54" t="s">
        <v>112</v>
      </c>
      <c r="B18" s="55" t="s">
        <v>288</v>
      </c>
      <c r="C18" s="80" t="s">
        <v>289</v>
      </c>
      <c r="D18" s="56" t="s">
        <v>282</v>
      </c>
      <c r="E18" s="56" t="s">
        <v>283</v>
      </c>
      <c r="F18" s="57">
        <f t="shared" si="0"/>
        <v>1264</v>
      </c>
      <c r="G18" s="57">
        <v>48</v>
      </c>
      <c r="H18" s="58">
        <f t="shared" si="1"/>
        <v>1312</v>
      </c>
      <c r="I18" s="59">
        <f t="shared" si="2"/>
        <v>210.66666666666666</v>
      </c>
      <c r="J18" s="152"/>
      <c r="K18" s="63" t="s">
        <v>69</v>
      </c>
      <c r="L18" s="60">
        <v>1996</v>
      </c>
      <c r="M18" s="60"/>
      <c r="N18" s="62">
        <f t="shared" si="3"/>
        <v>6</v>
      </c>
      <c r="O18" s="85">
        <v>268</v>
      </c>
      <c r="P18" s="85">
        <v>258</v>
      </c>
      <c r="Q18" s="85">
        <v>171</v>
      </c>
      <c r="R18" s="85">
        <v>191</v>
      </c>
      <c r="S18" s="85">
        <v>173</v>
      </c>
      <c r="T18" s="85">
        <v>203</v>
      </c>
      <c r="U18" s="63"/>
      <c r="V18" s="60"/>
      <c r="W18" s="44">
        <v>5</v>
      </c>
    </row>
    <row r="19" spans="1:31" s="55" customFormat="1">
      <c r="A19" s="54" t="s">
        <v>115</v>
      </c>
      <c r="B19" s="55" t="s">
        <v>388</v>
      </c>
      <c r="C19" s="80" t="s">
        <v>389</v>
      </c>
      <c r="D19" s="56" t="s">
        <v>390</v>
      </c>
      <c r="E19" s="56" t="s">
        <v>391</v>
      </c>
      <c r="F19" s="57">
        <f t="shared" si="0"/>
        <v>1254</v>
      </c>
      <c r="G19" s="57">
        <v>48</v>
      </c>
      <c r="H19" s="58">
        <f t="shared" si="1"/>
        <v>1302</v>
      </c>
      <c r="I19" s="59">
        <f t="shared" si="2"/>
        <v>209</v>
      </c>
      <c r="J19" s="152"/>
      <c r="K19" s="61" t="s">
        <v>69</v>
      </c>
      <c r="L19" s="60">
        <v>1996</v>
      </c>
      <c r="M19" s="60"/>
      <c r="N19" s="62">
        <f t="shared" si="3"/>
        <v>6</v>
      </c>
      <c r="O19" s="85">
        <v>201</v>
      </c>
      <c r="P19" s="85">
        <v>202</v>
      </c>
      <c r="Q19" s="85">
        <v>205</v>
      </c>
      <c r="R19" s="85">
        <v>201</v>
      </c>
      <c r="S19" s="85">
        <v>258</v>
      </c>
      <c r="T19" s="85">
        <v>187</v>
      </c>
      <c r="U19" s="63"/>
      <c r="V19" s="60"/>
      <c r="W19" s="44">
        <v>6</v>
      </c>
    </row>
    <row r="20" spans="1:31" s="55" customFormat="1">
      <c r="A20" s="54" t="s">
        <v>120</v>
      </c>
      <c r="B20" s="55" t="s">
        <v>372</v>
      </c>
      <c r="C20" s="80" t="s">
        <v>373</v>
      </c>
      <c r="D20" s="56" t="s">
        <v>361</v>
      </c>
      <c r="E20" s="56" t="s">
        <v>278</v>
      </c>
      <c r="F20" s="57">
        <f t="shared" si="0"/>
        <v>1289</v>
      </c>
      <c r="G20" s="57">
        <v>0</v>
      </c>
      <c r="H20" s="58">
        <f t="shared" si="1"/>
        <v>1289</v>
      </c>
      <c r="I20" s="59">
        <f t="shared" si="2"/>
        <v>214.83333333333334</v>
      </c>
      <c r="J20" s="152"/>
      <c r="K20" s="61" t="s">
        <v>69</v>
      </c>
      <c r="L20" s="60">
        <v>1994</v>
      </c>
      <c r="M20" s="60"/>
      <c r="N20" s="64">
        <f t="shared" si="3"/>
        <v>6</v>
      </c>
      <c r="O20" s="85">
        <v>198</v>
      </c>
      <c r="P20" s="85">
        <v>192</v>
      </c>
      <c r="Q20" s="85">
        <v>215</v>
      </c>
      <c r="R20" s="85">
        <v>232</v>
      </c>
      <c r="S20" s="85">
        <v>214</v>
      </c>
      <c r="T20" s="85">
        <v>238</v>
      </c>
      <c r="U20" s="63"/>
      <c r="V20" s="60"/>
      <c r="W20" s="67">
        <v>5</v>
      </c>
    </row>
    <row r="21" spans="1:31" s="55" customFormat="1">
      <c r="A21" s="54" t="s">
        <v>123</v>
      </c>
      <c r="B21" s="55" t="s">
        <v>116</v>
      </c>
      <c r="C21" s="80" t="s">
        <v>117</v>
      </c>
      <c r="D21" s="56" t="s">
        <v>118</v>
      </c>
      <c r="E21" s="56" t="s">
        <v>119</v>
      </c>
      <c r="F21" s="57">
        <f t="shared" si="0"/>
        <v>1287</v>
      </c>
      <c r="G21" s="57">
        <v>0</v>
      </c>
      <c r="H21" s="58">
        <f t="shared" si="1"/>
        <v>1287</v>
      </c>
      <c r="I21" s="59">
        <f t="shared" si="2"/>
        <v>214.5</v>
      </c>
      <c r="J21" s="152"/>
      <c r="K21" s="61" t="s">
        <v>69</v>
      </c>
      <c r="L21" s="60">
        <v>1996</v>
      </c>
      <c r="M21" s="60"/>
      <c r="N21" s="62">
        <f t="shared" si="3"/>
        <v>6</v>
      </c>
      <c r="O21" s="85">
        <v>226</v>
      </c>
      <c r="P21" s="154">
        <v>247</v>
      </c>
      <c r="Q21" s="85">
        <v>224</v>
      </c>
      <c r="R21" s="85">
        <v>194</v>
      </c>
      <c r="S21" s="85">
        <v>195</v>
      </c>
      <c r="T21" s="85">
        <v>201</v>
      </c>
      <c r="U21" s="63"/>
      <c r="V21" s="60">
        <v>1</v>
      </c>
      <c r="W21" s="44">
        <v>1</v>
      </c>
    </row>
    <row r="22" spans="1:31" s="55" customFormat="1">
      <c r="A22" s="54" t="s">
        <v>126</v>
      </c>
      <c r="B22" s="63" t="s">
        <v>393</v>
      </c>
      <c r="C22" s="80" t="s">
        <v>394</v>
      </c>
      <c r="D22" s="56" t="s">
        <v>395</v>
      </c>
      <c r="E22" s="56" t="s">
        <v>180</v>
      </c>
      <c r="F22" s="57">
        <f t="shared" si="0"/>
        <v>1284</v>
      </c>
      <c r="G22" s="57">
        <v>0</v>
      </c>
      <c r="H22" s="58">
        <f t="shared" si="1"/>
        <v>1284</v>
      </c>
      <c r="I22" s="59">
        <f t="shared" si="2"/>
        <v>214</v>
      </c>
      <c r="J22" s="152"/>
      <c r="K22" s="61" t="s">
        <v>69</v>
      </c>
      <c r="L22" s="60">
        <v>1996</v>
      </c>
      <c r="M22" s="60"/>
      <c r="N22" s="62">
        <f t="shared" si="3"/>
        <v>6</v>
      </c>
      <c r="O22" s="85">
        <v>200</v>
      </c>
      <c r="P22" s="85">
        <v>236</v>
      </c>
      <c r="Q22" s="85">
        <v>214</v>
      </c>
      <c r="R22" s="85">
        <v>181</v>
      </c>
      <c r="S22" s="85">
        <v>208</v>
      </c>
      <c r="T22" s="85">
        <v>245</v>
      </c>
      <c r="U22" s="63"/>
      <c r="V22" s="60">
        <v>1</v>
      </c>
      <c r="W22" s="44">
        <v>6</v>
      </c>
    </row>
    <row r="23" spans="1:31" s="63" customFormat="1">
      <c r="A23" s="54" t="s">
        <v>131</v>
      </c>
      <c r="B23" s="55" t="s">
        <v>155</v>
      </c>
      <c r="C23" s="80" t="s">
        <v>156</v>
      </c>
      <c r="D23" s="56" t="s">
        <v>157</v>
      </c>
      <c r="E23" s="56" t="s">
        <v>153</v>
      </c>
      <c r="F23" s="57">
        <f t="shared" si="0"/>
        <v>1225</v>
      </c>
      <c r="G23" s="57">
        <v>48</v>
      </c>
      <c r="H23" s="58">
        <f t="shared" si="1"/>
        <v>1273</v>
      </c>
      <c r="I23" s="59">
        <f t="shared" si="2"/>
        <v>204.16666666666666</v>
      </c>
      <c r="J23" s="152"/>
      <c r="K23" s="61" t="s">
        <v>69</v>
      </c>
      <c r="L23" s="60">
        <v>1997</v>
      </c>
      <c r="M23" s="60"/>
      <c r="N23" s="62">
        <f t="shared" si="3"/>
        <v>6</v>
      </c>
      <c r="O23" s="85">
        <v>255</v>
      </c>
      <c r="P23" s="85">
        <v>238</v>
      </c>
      <c r="Q23" s="85">
        <v>132</v>
      </c>
      <c r="R23" s="85">
        <v>229</v>
      </c>
      <c r="S23" s="85">
        <v>173</v>
      </c>
      <c r="T23" s="85">
        <v>198</v>
      </c>
      <c r="V23" s="60"/>
      <c r="W23" s="44">
        <v>3</v>
      </c>
    </row>
    <row r="24" spans="1:31" s="55" customFormat="1" ht="15" thickBot="1">
      <c r="A24" s="68" t="s">
        <v>134</v>
      </c>
      <c r="B24" s="69" t="s">
        <v>285</v>
      </c>
      <c r="C24" s="82" t="s">
        <v>286</v>
      </c>
      <c r="D24" s="70" t="s">
        <v>277</v>
      </c>
      <c r="E24" s="70" t="s">
        <v>278</v>
      </c>
      <c r="F24" s="71">
        <f t="shared" si="0"/>
        <v>1266</v>
      </c>
      <c r="G24" s="71">
        <v>0</v>
      </c>
      <c r="H24" s="72">
        <f t="shared" si="1"/>
        <v>1266</v>
      </c>
      <c r="I24" s="73">
        <f t="shared" si="2"/>
        <v>211</v>
      </c>
      <c r="J24" s="158"/>
      <c r="K24" s="69" t="s">
        <v>69</v>
      </c>
      <c r="L24" s="74">
        <v>1993</v>
      </c>
      <c r="M24" s="74"/>
      <c r="N24" s="169">
        <f t="shared" si="3"/>
        <v>6</v>
      </c>
      <c r="O24" s="88">
        <v>174</v>
      </c>
      <c r="P24" s="88">
        <v>170</v>
      </c>
      <c r="Q24" s="88">
        <v>185</v>
      </c>
      <c r="R24" s="88">
        <v>257</v>
      </c>
      <c r="S24" s="88">
        <v>213</v>
      </c>
      <c r="T24" s="89">
        <v>267</v>
      </c>
      <c r="U24" s="63"/>
      <c r="V24" s="60"/>
      <c r="W24" s="67">
        <v>5</v>
      </c>
      <c r="Z24" s="60"/>
      <c r="AA24" s="60"/>
      <c r="AB24" s="60"/>
      <c r="AC24" s="60"/>
      <c r="AD24" s="60"/>
      <c r="AE24" s="75"/>
    </row>
    <row r="25" spans="1:31" s="55" customFormat="1">
      <c r="A25" s="54" t="s">
        <v>137</v>
      </c>
      <c r="B25" s="55" t="s">
        <v>70</v>
      </c>
      <c r="C25" s="80" t="s">
        <v>71</v>
      </c>
      <c r="D25" s="56" t="s">
        <v>63</v>
      </c>
      <c r="E25" s="56" t="s">
        <v>64</v>
      </c>
      <c r="F25" s="57">
        <f t="shared" si="0"/>
        <v>1217</v>
      </c>
      <c r="G25" s="57">
        <v>48</v>
      </c>
      <c r="H25" s="58">
        <f t="shared" si="1"/>
        <v>1265</v>
      </c>
      <c r="I25" s="59">
        <f t="shared" si="2"/>
        <v>202.83333333333334</v>
      </c>
      <c r="J25" s="152"/>
      <c r="K25" s="61" t="s">
        <v>69</v>
      </c>
      <c r="L25" s="60">
        <v>1998</v>
      </c>
      <c r="M25" s="60"/>
      <c r="N25" s="64">
        <f t="shared" si="3"/>
        <v>6</v>
      </c>
      <c r="O25" s="85">
        <v>182</v>
      </c>
      <c r="P25" s="85">
        <v>186</v>
      </c>
      <c r="Q25" s="85">
        <v>240</v>
      </c>
      <c r="R25" s="85">
        <v>215</v>
      </c>
      <c r="S25" s="85">
        <v>203</v>
      </c>
      <c r="T25" s="85">
        <v>191</v>
      </c>
      <c r="U25" s="63"/>
      <c r="V25" s="60"/>
      <c r="W25" s="44">
        <v>1</v>
      </c>
      <c r="Z25" s="60"/>
      <c r="AA25" s="60"/>
      <c r="AB25" s="60"/>
      <c r="AC25" s="60"/>
      <c r="AD25" s="60"/>
      <c r="AE25" s="60"/>
    </row>
    <row r="26" spans="1:31" s="55" customFormat="1">
      <c r="A26" s="54" t="s">
        <v>140</v>
      </c>
      <c r="B26" s="55" t="s">
        <v>291</v>
      </c>
      <c r="C26" s="80" t="s">
        <v>292</v>
      </c>
      <c r="D26" s="56" t="s">
        <v>282</v>
      </c>
      <c r="E26" s="56" t="s">
        <v>283</v>
      </c>
      <c r="F26" s="57">
        <f t="shared" si="0"/>
        <v>1262</v>
      </c>
      <c r="G26" s="57">
        <v>0</v>
      </c>
      <c r="H26" s="58">
        <f t="shared" si="1"/>
        <v>1262</v>
      </c>
      <c r="I26" s="59">
        <f t="shared" si="2"/>
        <v>210.33333333333334</v>
      </c>
      <c r="J26" s="152"/>
      <c r="K26" s="61" t="s">
        <v>69</v>
      </c>
      <c r="L26" s="60">
        <v>1992</v>
      </c>
      <c r="M26" s="60"/>
      <c r="N26" s="62">
        <f t="shared" si="3"/>
        <v>6</v>
      </c>
      <c r="O26" s="85">
        <v>171</v>
      </c>
      <c r="P26" s="85">
        <v>229</v>
      </c>
      <c r="Q26" s="85">
        <v>225</v>
      </c>
      <c r="R26" s="85">
        <v>180</v>
      </c>
      <c r="S26" s="85">
        <v>265</v>
      </c>
      <c r="T26" s="85">
        <v>192</v>
      </c>
      <c r="U26" s="63"/>
      <c r="V26" s="60"/>
      <c r="W26" s="67">
        <v>5</v>
      </c>
    </row>
    <row r="27" spans="1:31" s="55" customFormat="1">
      <c r="A27" s="54" t="s">
        <v>143</v>
      </c>
      <c r="B27" s="55" t="s">
        <v>127</v>
      </c>
      <c r="C27" s="80" t="s">
        <v>128</v>
      </c>
      <c r="D27" s="56" t="s">
        <v>129</v>
      </c>
      <c r="E27" s="56" t="s">
        <v>130</v>
      </c>
      <c r="F27" s="57">
        <f t="shared" si="0"/>
        <v>1257</v>
      </c>
      <c r="G27" s="57">
        <v>0</v>
      </c>
      <c r="H27" s="58">
        <f t="shared" si="1"/>
        <v>1257</v>
      </c>
      <c r="I27" s="59">
        <f t="shared" si="2"/>
        <v>209.5</v>
      </c>
      <c r="J27" s="152">
        <v>41</v>
      </c>
      <c r="K27" s="63" t="s">
        <v>69</v>
      </c>
      <c r="L27" s="60">
        <v>1995</v>
      </c>
      <c r="M27" s="60"/>
      <c r="N27" s="62">
        <f t="shared" si="3"/>
        <v>6</v>
      </c>
      <c r="O27" s="85">
        <v>196</v>
      </c>
      <c r="P27" s="85">
        <v>234</v>
      </c>
      <c r="Q27" s="85">
        <v>225</v>
      </c>
      <c r="R27" s="85">
        <v>235</v>
      </c>
      <c r="S27" s="85">
        <v>199</v>
      </c>
      <c r="T27" s="85">
        <v>168</v>
      </c>
      <c r="U27" s="63"/>
      <c r="V27" s="60">
        <v>1</v>
      </c>
      <c r="W27" s="60">
        <v>1</v>
      </c>
    </row>
    <row r="28" spans="1:31" s="55" customFormat="1">
      <c r="A28" s="54" t="s">
        <v>146</v>
      </c>
      <c r="B28" s="55" t="s">
        <v>402</v>
      </c>
      <c r="C28" s="80" t="s">
        <v>403</v>
      </c>
      <c r="D28" s="56" t="s">
        <v>380</v>
      </c>
      <c r="E28" s="56" t="s">
        <v>381</v>
      </c>
      <c r="F28" s="57">
        <f t="shared" si="0"/>
        <v>1257</v>
      </c>
      <c r="G28" s="57">
        <v>0</v>
      </c>
      <c r="H28" s="58">
        <f t="shared" si="1"/>
        <v>1257</v>
      </c>
      <c r="I28" s="59">
        <f t="shared" si="2"/>
        <v>209.5</v>
      </c>
      <c r="J28" s="152">
        <v>35</v>
      </c>
      <c r="K28" s="61" t="s">
        <v>69</v>
      </c>
      <c r="L28" s="60">
        <v>1993</v>
      </c>
      <c r="M28" s="60"/>
      <c r="N28" s="62">
        <f t="shared" si="3"/>
        <v>6</v>
      </c>
      <c r="O28" s="85">
        <v>207</v>
      </c>
      <c r="P28" s="85">
        <v>179</v>
      </c>
      <c r="Q28" s="85">
        <v>195</v>
      </c>
      <c r="R28" s="85">
        <v>223</v>
      </c>
      <c r="S28" s="85">
        <v>224</v>
      </c>
      <c r="T28" s="85">
        <v>229</v>
      </c>
      <c r="U28" s="63"/>
      <c r="V28" s="60">
        <v>1</v>
      </c>
      <c r="W28" s="47">
        <v>6</v>
      </c>
    </row>
    <row r="29" spans="1:31" s="55" customFormat="1">
      <c r="A29" s="54" t="s">
        <v>149</v>
      </c>
      <c r="B29" s="55" t="s">
        <v>397</v>
      </c>
      <c r="C29" s="80" t="s">
        <v>398</v>
      </c>
      <c r="D29" s="56" t="s">
        <v>399</v>
      </c>
      <c r="E29" s="56" t="s">
        <v>400</v>
      </c>
      <c r="F29" s="57">
        <f t="shared" si="0"/>
        <v>1204</v>
      </c>
      <c r="G29" s="57">
        <v>48</v>
      </c>
      <c r="H29" s="58">
        <f t="shared" si="1"/>
        <v>1252</v>
      </c>
      <c r="I29" s="59">
        <f t="shared" si="2"/>
        <v>200.66666666666666</v>
      </c>
      <c r="J29" s="152"/>
      <c r="K29" s="63" t="s">
        <v>69</v>
      </c>
      <c r="L29" s="60">
        <v>1996</v>
      </c>
      <c r="M29" s="60"/>
      <c r="N29" s="62">
        <f t="shared" si="3"/>
        <v>6</v>
      </c>
      <c r="O29" s="85">
        <v>183</v>
      </c>
      <c r="P29" s="85">
        <v>185</v>
      </c>
      <c r="Q29" s="85">
        <v>267</v>
      </c>
      <c r="R29" s="85">
        <v>205</v>
      </c>
      <c r="S29" s="85">
        <v>197</v>
      </c>
      <c r="T29" s="85">
        <v>167</v>
      </c>
      <c r="U29" s="63"/>
      <c r="V29" s="60"/>
      <c r="W29" s="44">
        <v>6</v>
      </c>
    </row>
    <row r="30" spans="1:31" s="63" customFormat="1">
      <c r="A30" s="54" t="s">
        <v>154</v>
      </c>
      <c r="B30" s="55" t="s">
        <v>113</v>
      </c>
      <c r="C30" s="80" t="s">
        <v>114</v>
      </c>
      <c r="D30" s="56" t="s">
        <v>106</v>
      </c>
      <c r="E30" s="56" t="s">
        <v>107</v>
      </c>
      <c r="F30" s="57">
        <f t="shared" si="0"/>
        <v>1197</v>
      </c>
      <c r="G30" s="57">
        <v>48</v>
      </c>
      <c r="H30" s="58">
        <f t="shared" si="1"/>
        <v>1245</v>
      </c>
      <c r="I30" s="59">
        <f t="shared" si="2"/>
        <v>199.5</v>
      </c>
      <c r="J30" s="152"/>
      <c r="K30" s="61" t="s">
        <v>69</v>
      </c>
      <c r="L30" s="60">
        <v>1996</v>
      </c>
      <c r="M30" s="60"/>
      <c r="N30" s="62">
        <f t="shared" si="3"/>
        <v>6</v>
      </c>
      <c r="O30" s="85">
        <v>191</v>
      </c>
      <c r="P30" s="85">
        <v>213</v>
      </c>
      <c r="Q30" s="85">
        <v>216</v>
      </c>
      <c r="R30" s="85">
        <v>166</v>
      </c>
      <c r="S30" s="85">
        <v>184</v>
      </c>
      <c r="T30" s="85">
        <v>227</v>
      </c>
      <c r="V30" s="60"/>
      <c r="W30" s="47">
        <v>1</v>
      </c>
    </row>
    <row r="31" spans="1:31" s="55" customFormat="1">
      <c r="A31" s="54" t="s">
        <v>158</v>
      </c>
      <c r="B31" s="63" t="s">
        <v>124</v>
      </c>
      <c r="C31" s="80" t="s">
        <v>125</v>
      </c>
      <c r="D31" s="56" t="s">
        <v>106</v>
      </c>
      <c r="E31" s="56" t="s">
        <v>107</v>
      </c>
      <c r="F31" s="57">
        <f t="shared" si="0"/>
        <v>1244</v>
      </c>
      <c r="G31" s="57">
        <v>0</v>
      </c>
      <c r="H31" s="58">
        <f t="shared" si="1"/>
        <v>1244</v>
      </c>
      <c r="I31" s="59">
        <f t="shared" si="2"/>
        <v>207.33333333333334</v>
      </c>
      <c r="J31" s="152"/>
      <c r="K31" s="61" t="s">
        <v>69</v>
      </c>
      <c r="L31" s="60">
        <v>1992</v>
      </c>
      <c r="M31" s="60"/>
      <c r="N31" s="62">
        <f t="shared" si="3"/>
        <v>6</v>
      </c>
      <c r="O31" s="85">
        <v>188</v>
      </c>
      <c r="P31" s="85">
        <v>219</v>
      </c>
      <c r="Q31" s="85">
        <v>195</v>
      </c>
      <c r="R31" s="85">
        <v>206</v>
      </c>
      <c r="S31" s="85">
        <v>201</v>
      </c>
      <c r="T31" s="85">
        <v>235</v>
      </c>
      <c r="U31" s="63"/>
      <c r="V31" s="60"/>
      <c r="W31" s="44">
        <v>1</v>
      </c>
      <c r="AB31" s="76"/>
    </row>
    <row r="32" spans="1:31" s="55" customFormat="1">
      <c r="A32" s="54" t="s">
        <v>162</v>
      </c>
      <c r="B32" s="63" t="s">
        <v>297</v>
      </c>
      <c r="C32" s="80" t="s">
        <v>298</v>
      </c>
      <c r="D32" s="56" t="s">
        <v>282</v>
      </c>
      <c r="E32" s="56" t="s">
        <v>283</v>
      </c>
      <c r="F32" s="57">
        <f t="shared" si="0"/>
        <v>1196</v>
      </c>
      <c r="G32" s="57">
        <v>48</v>
      </c>
      <c r="H32" s="58">
        <f t="shared" si="1"/>
        <v>1244</v>
      </c>
      <c r="I32" s="59">
        <f t="shared" si="2"/>
        <v>199.33333333333334</v>
      </c>
      <c r="J32" s="152"/>
      <c r="K32" s="61" t="s">
        <v>65</v>
      </c>
      <c r="L32" s="60">
        <v>1993</v>
      </c>
      <c r="M32" s="60"/>
      <c r="N32" s="62">
        <f t="shared" si="3"/>
        <v>6</v>
      </c>
      <c r="O32" s="85">
        <v>234</v>
      </c>
      <c r="P32" s="85">
        <v>190</v>
      </c>
      <c r="Q32" s="85">
        <v>182</v>
      </c>
      <c r="R32" s="85">
        <v>193</v>
      </c>
      <c r="S32" s="85">
        <v>194</v>
      </c>
      <c r="T32" s="85">
        <v>203</v>
      </c>
      <c r="U32" s="63"/>
      <c r="V32" s="60">
        <v>1</v>
      </c>
      <c r="W32" s="67">
        <v>5</v>
      </c>
    </row>
    <row r="33" spans="1:23" s="55" customFormat="1">
      <c r="A33" s="54" t="s">
        <v>165</v>
      </c>
      <c r="B33" s="55" t="s">
        <v>79</v>
      </c>
      <c r="C33" s="81" t="s">
        <v>80</v>
      </c>
      <c r="D33" s="65" t="s">
        <v>74</v>
      </c>
      <c r="E33" s="65" t="s">
        <v>75</v>
      </c>
      <c r="F33" s="57">
        <f t="shared" si="0"/>
        <v>1195</v>
      </c>
      <c r="G33" s="57">
        <v>48</v>
      </c>
      <c r="H33" s="58">
        <f t="shared" si="1"/>
        <v>1243</v>
      </c>
      <c r="I33" s="59">
        <f t="shared" si="2"/>
        <v>199.16666666666666</v>
      </c>
      <c r="J33" s="93"/>
      <c r="K33" s="55" t="s">
        <v>69</v>
      </c>
      <c r="L33" s="47">
        <v>1997</v>
      </c>
      <c r="M33" s="47"/>
      <c r="N33" s="77">
        <f t="shared" si="3"/>
        <v>6</v>
      </c>
      <c r="O33" s="86">
        <v>189</v>
      </c>
      <c r="P33" s="86">
        <v>189</v>
      </c>
      <c r="Q33" s="86">
        <v>176</v>
      </c>
      <c r="R33" s="86">
        <v>232</v>
      </c>
      <c r="S33" s="86">
        <v>225</v>
      </c>
      <c r="T33" s="86">
        <v>184</v>
      </c>
      <c r="U33" s="63"/>
      <c r="V33" s="60"/>
      <c r="W33" s="44">
        <v>1</v>
      </c>
    </row>
    <row r="34" spans="1:23" s="55" customFormat="1">
      <c r="A34" s="54" t="s">
        <v>168</v>
      </c>
      <c r="B34" s="55" t="s">
        <v>336</v>
      </c>
      <c r="C34" s="80" t="s">
        <v>337</v>
      </c>
      <c r="D34" s="56" t="s">
        <v>338</v>
      </c>
      <c r="E34" s="56" t="s">
        <v>278</v>
      </c>
      <c r="F34" s="57">
        <f t="shared" si="0"/>
        <v>1143</v>
      </c>
      <c r="G34" s="57">
        <v>96</v>
      </c>
      <c r="H34" s="58">
        <f t="shared" si="1"/>
        <v>1239</v>
      </c>
      <c r="I34" s="59">
        <f t="shared" si="2"/>
        <v>190.5</v>
      </c>
      <c r="J34" s="152"/>
      <c r="K34" s="61" t="s">
        <v>65</v>
      </c>
      <c r="L34" s="60">
        <v>1997</v>
      </c>
      <c r="M34" s="60"/>
      <c r="N34" s="64">
        <f t="shared" si="3"/>
        <v>6</v>
      </c>
      <c r="O34" s="85">
        <v>169</v>
      </c>
      <c r="P34" s="85">
        <v>192</v>
      </c>
      <c r="Q34" s="85">
        <v>204</v>
      </c>
      <c r="R34" s="85">
        <v>193</v>
      </c>
      <c r="S34" s="85">
        <v>211</v>
      </c>
      <c r="T34" s="85">
        <v>174</v>
      </c>
      <c r="U34" s="63"/>
      <c r="V34" s="60"/>
      <c r="W34" s="67">
        <v>5</v>
      </c>
    </row>
    <row r="35" spans="1:23" s="55" customFormat="1">
      <c r="A35" s="54" t="s">
        <v>171</v>
      </c>
      <c r="B35" s="55" t="s">
        <v>209</v>
      </c>
      <c r="C35" s="80" t="s">
        <v>210</v>
      </c>
      <c r="D35" s="56" t="s">
        <v>129</v>
      </c>
      <c r="E35" s="56" t="s">
        <v>130</v>
      </c>
      <c r="F35" s="57">
        <f t="shared" si="0"/>
        <v>1188</v>
      </c>
      <c r="G35" s="57">
        <v>48</v>
      </c>
      <c r="H35" s="58">
        <f t="shared" si="1"/>
        <v>1236</v>
      </c>
      <c r="I35" s="59">
        <f t="shared" si="2"/>
        <v>198</v>
      </c>
      <c r="J35" s="152"/>
      <c r="K35" s="61" t="s">
        <v>69</v>
      </c>
      <c r="L35" s="60">
        <v>1998</v>
      </c>
      <c r="M35" s="60"/>
      <c r="N35" s="62">
        <f t="shared" si="3"/>
        <v>6</v>
      </c>
      <c r="O35" s="85">
        <v>182</v>
      </c>
      <c r="P35" s="85">
        <v>213</v>
      </c>
      <c r="Q35" s="85">
        <v>177</v>
      </c>
      <c r="R35" s="85">
        <v>224</v>
      </c>
      <c r="S35" s="85">
        <v>199</v>
      </c>
      <c r="T35" s="85">
        <v>193</v>
      </c>
      <c r="U35" s="63"/>
      <c r="V35" s="60"/>
      <c r="W35" s="67">
        <v>4</v>
      </c>
    </row>
    <row r="36" spans="1:23" s="55" customFormat="1">
      <c r="A36" s="54" t="s">
        <v>176</v>
      </c>
      <c r="B36" s="55" t="s">
        <v>405</v>
      </c>
      <c r="C36" s="80" t="s">
        <v>406</v>
      </c>
      <c r="D36" s="56" t="s">
        <v>407</v>
      </c>
      <c r="E36" s="56" t="s">
        <v>408</v>
      </c>
      <c r="F36" s="57">
        <f t="shared" si="0"/>
        <v>1229</v>
      </c>
      <c r="G36" s="57">
        <v>0</v>
      </c>
      <c r="H36" s="58">
        <f t="shared" si="1"/>
        <v>1229</v>
      </c>
      <c r="I36" s="59">
        <f t="shared" si="2"/>
        <v>204.83333333333334</v>
      </c>
      <c r="J36" s="152"/>
      <c r="K36" s="61" t="s">
        <v>69</v>
      </c>
      <c r="L36" s="60">
        <v>1994</v>
      </c>
      <c r="M36" s="60"/>
      <c r="N36" s="62">
        <f t="shared" si="3"/>
        <v>6</v>
      </c>
      <c r="O36" s="85">
        <v>200</v>
      </c>
      <c r="P36" s="85">
        <v>159</v>
      </c>
      <c r="Q36" s="85">
        <v>233</v>
      </c>
      <c r="R36" s="85">
        <v>213</v>
      </c>
      <c r="S36" s="85">
        <v>202</v>
      </c>
      <c r="T36" s="85">
        <v>222</v>
      </c>
      <c r="U36" s="63"/>
      <c r="V36" s="60"/>
      <c r="W36" s="67">
        <v>6</v>
      </c>
    </row>
    <row r="37" spans="1:23" s="55" customFormat="1">
      <c r="A37" s="54" t="s">
        <v>181</v>
      </c>
      <c r="B37" s="55" t="s">
        <v>303</v>
      </c>
      <c r="C37" s="7" t="s">
        <v>304</v>
      </c>
      <c r="D37" s="55" t="s">
        <v>277</v>
      </c>
      <c r="E37" s="55" t="s">
        <v>278</v>
      </c>
      <c r="F37" s="66">
        <f t="shared" ref="F37:F68" si="4">IF(O37="","",SUM(O37:T37))</f>
        <v>1175</v>
      </c>
      <c r="G37" s="66">
        <v>48</v>
      </c>
      <c r="H37" s="96">
        <f t="shared" ref="H37:H68" si="5">IF(F37="","",F37+G37)</f>
        <v>1223</v>
      </c>
      <c r="I37" s="90">
        <f t="shared" ref="I37:I68" si="6">IF(F37="","",F37/COUNT(O37:T37))</f>
        <v>195.83333333333334</v>
      </c>
      <c r="J37" s="93"/>
      <c r="K37" s="78" t="s">
        <v>69</v>
      </c>
      <c r="L37" s="47">
        <v>1996</v>
      </c>
      <c r="M37" s="47"/>
      <c r="N37" s="77">
        <f t="shared" ref="N37:N68" si="7">IF(F37="","",COUNT(O37:T37))</f>
        <v>6</v>
      </c>
      <c r="O37" s="86">
        <v>191</v>
      </c>
      <c r="P37" s="86">
        <v>204</v>
      </c>
      <c r="Q37" s="86">
        <v>173</v>
      </c>
      <c r="R37" s="86">
        <v>217</v>
      </c>
      <c r="S37" s="86">
        <v>177</v>
      </c>
      <c r="T37" s="86">
        <v>213</v>
      </c>
      <c r="V37" s="47"/>
      <c r="W37" s="67">
        <v>5</v>
      </c>
    </row>
    <row r="38" spans="1:23" s="55" customFormat="1">
      <c r="A38" s="54" t="s">
        <v>184</v>
      </c>
      <c r="B38" s="63" t="s">
        <v>424</v>
      </c>
      <c r="C38" s="80" t="s">
        <v>425</v>
      </c>
      <c r="D38" s="56" t="s">
        <v>426</v>
      </c>
      <c r="E38" s="56" t="s">
        <v>427</v>
      </c>
      <c r="F38" s="57">
        <f t="shared" si="4"/>
        <v>1173</v>
      </c>
      <c r="G38" s="57">
        <v>48</v>
      </c>
      <c r="H38" s="58">
        <f t="shared" si="5"/>
        <v>1221</v>
      </c>
      <c r="I38" s="59">
        <f t="shared" si="6"/>
        <v>195.5</v>
      </c>
      <c r="J38" s="152"/>
      <c r="K38" s="61" t="s">
        <v>69</v>
      </c>
      <c r="L38" s="60">
        <v>1995</v>
      </c>
      <c r="M38" s="60"/>
      <c r="N38" s="62">
        <f t="shared" si="7"/>
        <v>6</v>
      </c>
      <c r="O38" s="85">
        <v>181</v>
      </c>
      <c r="P38" s="85">
        <v>155</v>
      </c>
      <c r="Q38" s="85">
        <v>170</v>
      </c>
      <c r="R38" s="85">
        <v>232</v>
      </c>
      <c r="S38" s="85">
        <v>200</v>
      </c>
      <c r="T38" s="85">
        <v>235</v>
      </c>
      <c r="U38" s="63"/>
      <c r="V38" s="60"/>
      <c r="W38" s="44">
        <v>6</v>
      </c>
    </row>
    <row r="39" spans="1:23" s="55" customFormat="1">
      <c r="A39" s="54" t="s">
        <v>188</v>
      </c>
      <c r="B39" s="55" t="s">
        <v>205</v>
      </c>
      <c r="C39" s="81" t="s">
        <v>206</v>
      </c>
      <c r="D39" s="65" t="s">
        <v>207</v>
      </c>
      <c r="E39" s="65" t="s">
        <v>153</v>
      </c>
      <c r="F39" s="57">
        <f t="shared" si="4"/>
        <v>1214</v>
      </c>
      <c r="G39" s="57">
        <v>0</v>
      </c>
      <c r="H39" s="58">
        <f t="shared" si="5"/>
        <v>1214</v>
      </c>
      <c r="I39" s="59">
        <f t="shared" si="6"/>
        <v>202.33333333333334</v>
      </c>
      <c r="J39" s="93"/>
      <c r="K39" s="55" t="s">
        <v>69</v>
      </c>
      <c r="L39" s="47">
        <v>1995</v>
      </c>
      <c r="M39" s="47"/>
      <c r="N39" s="77">
        <f t="shared" si="7"/>
        <v>6</v>
      </c>
      <c r="O39" s="86">
        <v>246</v>
      </c>
      <c r="P39" s="86">
        <v>212</v>
      </c>
      <c r="Q39" s="86">
        <v>176</v>
      </c>
      <c r="R39" s="86">
        <v>181</v>
      </c>
      <c r="S39" s="86">
        <v>199</v>
      </c>
      <c r="T39" s="86">
        <v>200</v>
      </c>
      <c r="V39" s="47">
        <v>1</v>
      </c>
      <c r="W39" s="44">
        <v>4</v>
      </c>
    </row>
    <row r="40" spans="1:23" s="55" customFormat="1">
      <c r="A40" s="54" t="s">
        <v>193</v>
      </c>
      <c r="B40" s="63" t="s">
        <v>132</v>
      </c>
      <c r="C40" s="80" t="s">
        <v>133</v>
      </c>
      <c r="D40" s="56" t="s">
        <v>102</v>
      </c>
      <c r="E40" s="56" t="s">
        <v>64</v>
      </c>
      <c r="F40" s="57">
        <f t="shared" si="4"/>
        <v>1208</v>
      </c>
      <c r="G40" s="57">
        <v>0</v>
      </c>
      <c r="H40" s="58">
        <f t="shared" si="5"/>
        <v>1208</v>
      </c>
      <c r="I40" s="59">
        <f t="shared" si="6"/>
        <v>201.33333333333334</v>
      </c>
      <c r="J40" s="152"/>
      <c r="K40" s="61" t="s">
        <v>69</v>
      </c>
      <c r="L40" s="60">
        <v>1991</v>
      </c>
      <c r="M40" s="60"/>
      <c r="N40" s="64">
        <f t="shared" si="7"/>
        <v>6</v>
      </c>
      <c r="O40" s="85">
        <v>174</v>
      </c>
      <c r="P40" s="85">
        <v>193</v>
      </c>
      <c r="Q40" s="85">
        <v>200</v>
      </c>
      <c r="R40" s="85">
        <v>203</v>
      </c>
      <c r="S40" s="85">
        <v>259</v>
      </c>
      <c r="T40" s="85">
        <v>179</v>
      </c>
      <c r="U40" s="63"/>
      <c r="V40" s="60"/>
      <c r="W40" s="67">
        <v>1</v>
      </c>
    </row>
    <row r="41" spans="1:23" s="55" customFormat="1">
      <c r="A41" s="54" t="s">
        <v>196</v>
      </c>
      <c r="B41" s="55" t="s">
        <v>218</v>
      </c>
      <c r="C41" s="80" t="s">
        <v>219</v>
      </c>
      <c r="D41" s="56" t="s">
        <v>220</v>
      </c>
      <c r="E41" s="56" t="s">
        <v>221</v>
      </c>
      <c r="F41" s="57">
        <f t="shared" si="4"/>
        <v>1160</v>
      </c>
      <c r="G41" s="57">
        <v>48</v>
      </c>
      <c r="H41" s="58">
        <f t="shared" si="5"/>
        <v>1208</v>
      </c>
      <c r="I41" s="59">
        <f t="shared" si="6"/>
        <v>193.33333333333334</v>
      </c>
      <c r="J41" s="152"/>
      <c r="K41" s="61" t="s">
        <v>65</v>
      </c>
      <c r="L41" s="60">
        <v>1993</v>
      </c>
      <c r="M41" s="60"/>
      <c r="N41" s="62">
        <f t="shared" si="7"/>
        <v>6</v>
      </c>
      <c r="O41" s="85">
        <v>189</v>
      </c>
      <c r="P41" s="85">
        <v>196</v>
      </c>
      <c r="Q41" s="85">
        <v>214</v>
      </c>
      <c r="R41" s="85">
        <v>226</v>
      </c>
      <c r="S41" s="85">
        <v>172</v>
      </c>
      <c r="T41" s="85">
        <v>163</v>
      </c>
      <c r="U41" s="63"/>
      <c r="V41" s="60">
        <v>1</v>
      </c>
      <c r="W41" s="60">
        <v>4</v>
      </c>
    </row>
    <row r="42" spans="1:23" s="55" customFormat="1">
      <c r="A42" s="54" t="s">
        <v>199</v>
      </c>
      <c r="B42" s="55" t="s">
        <v>344</v>
      </c>
      <c r="C42" s="80" t="s">
        <v>345</v>
      </c>
      <c r="D42" s="56" t="s">
        <v>346</v>
      </c>
      <c r="E42" s="56" t="s">
        <v>347</v>
      </c>
      <c r="F42" s="57">
        <f t="shared" si="4"/>
        <v>1157</v>
      </c>
      <c r="G42" s="57">
        <v>48</v>
      </c>
      <c r="H42" s="58">
        <f t="shared" si="5"/>
        <v>1205</v>
      </c>
      <c r="I42" s="59">
        <f t="shared" si="6"/>
        <v>192.83333333333334</v>
      </c>
      <c r="J42" s="152"/>
      <c r="K42" s="61" t="s">
        <v>69</v>
      </c>
      <c r="L42" s="60">
        <v>1996</v>
      </c>
      <c r="M42" s="60"/>
      <c r="N42" s="62">
        <f t="shared" si="7"/>
        <v>6</v>
      </c>
      <c r="O42" s="85">
        <v>211</v>
      </c>
      <c r="P42" s="85">
        <v>189</v>
      </c>
      <c r="Q42" s="85">
        <v>175</v>
      </c>
      <c r="R42" s="85">
        <v>176</v>
      </c>
      <c r="S42" s="85">
        <v>206</v>
      </c>
      <c r="T42" s="85">
        <v>200</v>
      </c>
      <c r="U42" s="63"/>
      <c r="V42" s="60"/>
      <c r="W42" s="67">
        <v>5</v>
      </c>
    </row>
    <row r="43" spans="1:23" s="55" customFormat="1">
      <c r="A43" s="54" t="s">
        <v>204</v>
      </c>
      <c r="B43" s="55" t="s">
        <v>294</v>
      </c>
      <c r="C43" s="81" t="s">
        <v>295</v>
      </c>
      <c r="D43" s="65" t="s">
        <v>282</v>
      </c>
      <c r="E43" s="65" t="s">
        <v>283</v>
      </c>
      <c r="F43" s="57">
        <f t="shared" si="4"/>
        <v>1200</v>
      </c>
      <c r="G43" s="57">
        <v>0</v>
      </c>
      <c r="H43" s="58">
        <f t="shared" si="5"/>
        <v>1200</v>
      </c>
      <c r="I43" s="59">
        <f t="shared" si="6"/>
        <v>200</v>
      </c>
      <c r="J43" s="93"/>
      <c r="K43" s="55" t="s">
        <v>69</v>
      </c>
      <c r="L43" s="47">
        <v>1991</v>
      </c>
      <c r="M43" s="47"/>
      <c r="N43" s="77">
        <f t="shared" si="7"/>
        <v>6</v>
      </c>
      <c r="O43" s="86">
        <v>202</v>
      </c>
      <c r="P43" s="86">
        <v>213</v>
      </c>
      <c r="Q43" s="86">
        <v>184</v>
      </c>
      <c r="R43" s="86">
        <v>175</v>
      </c>
      <c r="S43" s="86">
        <v>214</v>
      </c>
      <c r="T43" s="86">
        <v>212</v>
      </c>
      <c r="U43" s="63"/>
      <c r="V43" s="60"/>
      <c r="W43" s="44">
        <v>5</v>
      </c>
    </row>
    <row r="44" spans="1:23" s="55" customFormat="1">
      <c r="A44" s="54" t="s">
        <v>208</v>
      </c>
      <c r="B44" s="63" t="s">
        <v>435</v>
      </c>
      <c r="C44" s="80" t="s">
        <v>436</v>
      </c>
      <c r="D44" s="56" t="s">
        <v>407</v>
      </c>
      <c r="E44" s="56" t="s">
        <v>408</v>
      </c>
      <c r="F44" s="57">
        <f t="shared" si="4"/>
        <v>1139</v>
      </c>
      <c r="G44" s="57">
        <v>48</v>
      </c>
      <c r="H44" s="58">
        <f t="shared" si="5"/>
        <v>1187</v>
      </c>
      <c r="I44" s="59">
        <f t="shared" si="6"/>
        <v>189.83333333333334</v>
      </c>
      <c r="J44" s="152"/>
      <c r="K44" s="61" t="s">
        <v>69</v>
      </c>
      <c r="L44" s="60">
        <v>1997</v>
      </c>
      <c r="M44" s="60"/>
      <c r="N44" s="64">
        <f t="shared" si="7"/>
        <v>6</v>
      </c>
      <c r="O44" s="85">
        <v>203</v>
      </c>
      <c r="P44" s="85">
        <v>189</v>
      </c>
      <c r="Q44" s="85">
        <v>163</v>
      </c>
      <c r="R44" s="85">
        <v>180</v>
      </c>
      <c r="S44" s="85">
        <v>191</v>
      </c>
      <c r="T44" s="85">
        <v>213</v>
      </c>
      <c r="U44" s="63"/>
      <c r="V44" s="60"/>
      <c r="W44" s="67">
        <v>6</v>
      </c>
    </row>
    <row r="45" spans="1:23" s="55" customFormat="1">
      <c r="A45" s="54" t="s">
        <v>211</v>
      </c>
      <c r="B45" s="55" t="s">
        <v>300</v>
      </c>
      <c r="C45" s="80" t="s">
        <v>301</v>
      </c>
      <c r="D45" s="56" t="s">
        <v>282</v>
      </c>
      <c r="E45" s="56" t="s">
        <v>283</v>
      </c>
      <c r="F45" s="57">
        <f t="shared" si="4"/>
        <v>1184</v>
      </c>
      <c r="G45" s="57">
        <v>0</v>
      </c>
      <c r="H45" s="58">
        <f t="shared" si="5"/>
        <v>1184</v>
      </c>
      <c r="I45" s="59">
        <f t="shared" si="6"/>
        <v>197.33333333333334</v>
      </c>
      <c r="J45" s="152"/>
      <c r="K45" s="61" t="s">
        <v>69</v>
      </c>
      <c r="L45" s="60">
        <v>1994</v>
      </c>
      <c r="M45" s="60"/>
      <c r="N45" s="62">
        <f t="shared" si="7"/>
        <v>6</v>
      </c>
      <c r="O45" s="85">
        <v>191</v>
      </c>
      <c r="P45" s="85">
        <v>202</v>
      </c>
      <c r="Q45" s="85">
        <v>196</v>
      </c>
      <c r="R45" s="85">
        <v>189</v>
      </c>
      <c r="S45" s="85">
        <v>190</v>
      </c>
      <c r="T45" s="85">
        <v>216</v>
      </c>
      <c r="U45" s="63"/>
      <c r="V45" s="60"/>
      <c r="W45" s="44">
        <v>5</v>
      </c>
    </row>
    <row r="46" spans="1:23" s="55" customFormat="1">
      <c r="A46" s="54" t="s">
        <v>214</v>
      </c>
      <c r="B46" s="55" t="s">
        <v>317</v>
      </c>
      <c r="C46" s="80" t="s">
        <v>318</v>
      </c>
      <c r="D46" s="56" t="s">
        <v>84</v>
      </c>
      <c r="E46" s="56" t="s">
        <v>64</v>
      </c>
      <c r="F46" s="57">
        <f t="shared" si="4"/>
        <v>1135</v>
      </c>
      <c r="G46" s="57">
        <v>48</v>
      </c>
      <c r="H46" s="58">
        <f t="shared" si="5"/>
        <v>1183</v>
      </c>
      <c r="I46" s="59">
        <f t="shared" si="6"/>
        <v>189.16666666666666</v>
      </c>
      <c r="J46" s="152"/>
      <c r="K46" s="61" t="s">
        <v>69</v>
      </c>
      <c r="L46" s="60">
        <v>1995</v>
      </c>
      <c r="M46" s="60"/>
      <c r="N46" s="62">
        <f t="shared" si="7"/>
        <v>6</v>
      </c>
      <c r="O46" s="85">
        <v>184</v>
      </c>
      <c r="P46" s="85">
        <v>216</v>
      </c>
      <c r="Q46" s="85">
        <v>180</v>
      </c>
      <c r="R46" s="85">
        <v>188</v>
      </c>
      <c r="S46" s="85">
        <v>195</v>
      </c>
      <c r="T46" s="85">
        <v>172</v>
      </c>
      <c r="U46" s="63"/>
      <c r="V46" s="60"/>
      <c r="W46" s="67">
        <v>5</v>
      </c>
    </row>
    <row r="47" spans="1:23" s="55" customFormat="1">
      <c r="A47" s="54" t="s">
        <v>217</v>
      </c>
      <c r="B47" s="55" t="s">
        <v>320</v>
      </c>
      <c r="C47" s="7" t="s">
        <v>321</v>
      </c>
      <c r="D47" s="55" t="s">
        <v>106</v>
      </c>
      <c r="E47" s="55" t="s">
        <v>107</v>
      </c>
      <c r="F47" s="66">
        <f t="shared" si="4"/>
        <v>1134</v>
      </c>
      <c r="G47" s="66">
        <v>48</v>
      </c>
      <c r="H47" s="96">
        <f t="shared" si="5"/>
        <v>1182</v>
      </c>
      <c r="I47" s="90">
        <f t="shared" si="6"/>
        <v>189</v>
      </c>
      <c r="J47" s="93">
        <v>30</v>
      </c>
      <c r="K47" s="78" t="s">
        <v>69</v>
      </c>
      <c r="L47" s="47">
        <v>1998</v>
      </c>
      <c r="M47" s="47"/>
      <c r="N47" s="77">
        <f t="shared" si="7"/>
        <v>6</v>
      </c>
      <c r="O47" s="86">
        <v>174</v>
      </c>
      <c r="P47" s="86">
        <v>169</v>
      </c>
      <c r="Q47" s="86">
        <v>181</v>
      </c>
      <c r="R47" s="86">
        <v>187</v>
      </c>
      <c r="S47" s="86">
        <v>192</v>
      </c>
      <c r="T47" s="86">
        <v>231</v>
      </c>
      <c r="V47" s="47"/>
      <c r="W47" s="44">
        <v>5</v>
      </c>
    </row>
    <row r="48" spans="1:23" s="55" customFormat="1">
      <c r="A48" s="54" t="s">
        <v>222</v>
      </c>
      <c r="B48" s="55" t="s">
        <v>323</v>
      </c>
      <c r="C48" s="80" t="s">
        <v>324</v>
      </c>
      <c r="D48" s="56" t="s">
        <v>277</v>
      </c>
      <c r="E48" s="56" t="s">
        <v>278</v>
      </c>
      <c r="F48" s="57">
        <f t="shared" si="4"/>
        <v>1134</v>
      </c>
      <c r="G48" s="57">
        <v>48</v>
      </c>
      <c r="H48" s="58">
        <f t="shared" si="5"/>
        <v>1182</v>
      </c>
      <c r="I48" s="59">
        <f t="shared" si="6"/>
        <v>189</v>
      </c>
      <c r="J48" s="152">
        <v>27</v>
      </c>
      <c r="K48" s="61" t="s">
        <v>69</v>
      </c>
      <c r="L48" s="60">
        <v>1995</v>
      </c>
      <c r="M48" s="60"/>
      <c r="N48" s="62">
        <f t="shared" si="7"/>
        <v>6</v>
      </c>
      <c r="O48" s="85">
        <v>166</v>
      </c>
      <c r="P48" s="154">
        <v>184</v>
      </c>
      <c r="Q48" s="85">
        <v>167</v>
      </c>
      <c r="R48" s="85">
        <v>158</v>
      </c>
      <c r="S48" s="85">
        <v>244</v>
      </c>
      <c r="T48" s="85">
        <v>215</v>
      </c>
      <c r="U48" s="63"/>
      <c r="V48" s="60"/>
      <c r="W48" s="67">
        <v>5</v>
      </c>
    </row>
    <row r="49" spans="1:23" s="55" customFormat="1">
      <c r="A49" s="54" t="s">
        <v>226</v>
      </c>
      <c r="B49" s="55" t="s">
        <v>367</v>
      </c>
      <c r="C49" s="80" t="s">
        <v>368</v>
      </c>
      <c r="D49" s="56" t="s">
        <v>207</v>
      </c>
      <c r="E49" s="56" t="s">
        <v>153</v>
      </c>
      <c r="F49" s="57">
        <f t="shared" si="4"/>
        <v>1132</v>
      </c>
      <c r="G49" s="57">
        <v>48</v>
      </c>
      <c r="H49" s="58">
        <f t="shared" si="5"/>
        <v>1180</v>
      </c>
      <c r="I49" s="59">
        <f t="shared" si="6"/>
        <v>188.66666666666666</v>
      </c>
      <c r="J49" s="152">
        <v>33</v>
      </c>
      <c r="K49" s="61" t="s">
        <v>69</v>
      </c>
      <c r="L49" s="60">
        <v>1996</v>
      </c>
      <c r="M49" s="60"/>
      <c r="N49" s="62">
        <f t="shared" si="7"/>
        <v>6</v>
      </c>
      <c r="O49" s="85">
        <v>198</v>
      </c>
      <c r="P49" s="85">
        <v>179</v>
      </c>
      <c r="Q49" s="85">
        <v>174</v>
      </c>
      <c r="R49" s="85">
        <v>172</v>
      </c>
      <c r="S49" s="85">
        <v>205</v>
      </c>
      <c r="T49" s="85">
        <v>204</v>
      </c>
      <c r="U49" s="63"/>
      <c r="V49" s="60"/>
      <c r="W49" s="67">
        <v>5</v>
      </c>
    </row>
    <row r="50" spans="1:23" s="55" customFormat="1">
      <c r="A50" s="54" t="s">
        <v>229</v>
      </c>
      <c r="B50" s="55" t="s">
        <v>410</v>
      </c>
      <c r="C50" s="80" t="s">
        <v>411</v>
      </c>
      <c r="D50" s="56" t="s">
        <v>35</v>
      </c>
      <c r="E50" s="56" t="s">
        <v>153</v>
      </c>
      <c r="F50" s="57">
        <f t="shared" si="4"/>
        <v>1132</v>
      </c>
      <c r="G50" s="57">
        <v>48</v>
      </c>
      <c r="H50" s="58">
        <f t="shared" si="5"/>
        <v>1180</v>
      </c>
      <c r="I50" s="59">
        <f t="shared" si="6"/>
        <v>188.66666666666666</v>
      </c>
      <c r="J50" s="152">
        <v>25</v>
      </c>
      <c r="K50" s="61" t="s">
        <v>69</v>
      </c>
      <c r="L50" s="60">
        <v>1997</v>
      </c>
      <c r="M50" s="60"/>
      <c r="N50" s="62">
        <f t="shared" si="7"/>
        <v>6</v>
      </c>
      <c r="O50" s="85">
        <v>181</v>
      </c>
      <c r="P50" s="85">
        <v>169</v>
      </c>
      <c r="Q50" s="85">
        <v>206</v>
      </c>
      <c r="R50" s="85">
        <v>206</v>
      </c>
      <c r="S50" s="85">
        <v>210</v>
      </c>
      <c r="T50" s="85">
        <v>160</v>
      </c>
      <c r="U50" s="63"/>
      <c r="V50" s="47"/>
      <c r="W50" s="47">
        <v>6</v>
      </c>
    </row>
    <row r="51" spans="1:23" s="55" customFormat="1">
      <c r="A51" s="54" t="s">
        <v>234</v>
      </c>
      <c r="B51" s="55" t="s">
        <v>230</v>
      </c>
      <c r="C51" s="80" t="s">
        <v>231</v>
      </c>
      <c r="D51" s="56" t="s">
        <v>232</v>
      </c>
      <c r="E51" s="56" t="s">
        <v>233</v>
      </c>
      <c r="F51" s="57">
        <f t="shared" si="4"/>
        <v>1083</v>
      </c>
      <c r="G51" s="57">
        <v>96</v>
      </c>
      <c r="H51" s="58">
        <f t="shared" si="5"/>
        <v>1179</v>
      </c>
      <c r="I51" s="59">
        <f t="shared" si="6"/>
        <v>180.5</v>
      </c>
      <c r="J51" s="152"/>
      <c r="K51" s="61" t="s">
        <v>65</v>
      </c>
      <c r="L51" s="60">
        <v>1998</v>
      </c>
      <c r="M51" s="60"/>
      <c r="N51" s="62">
        <f t="shared" si="7"/>
        <v>6</v>
      </c>
      <c r="O51" s="85">
        <v>192</v>
      </c>
      <c r="P51" s="85">
        <v>191</v>
      </c>
      <c r="Q51" s="85">
        <v>173</v>
      </c>
      <c r="R51" s="85">
        <v>176</v>
      </c>
      <c r="S51" s="85">
        <v>171</v>
      </c>
      <c r="T51" s="85">
        <v>180</v>
      </c>
      <c r="U51" s="63"/>
      <c r="V51" s="60"/>
      <c r="W51" s="60">
        <v>4</v>
      </c>
    </row>
    <row r="52" spans="1:23" s="55" customFormat="1">
      <c r="A52" s="54" t="s">
        <v>237</v>
      </c>
      <c r="B52" s="63" t="s">
        <v>212</v>
      </c>
      <c r="C52" s="80" t="s">
        <v>213</v>
      </c>
      <c r="D52" s="56" t="s">
        <v>102</v>
      </c>
      <c r="E52" s="56" t="s">
        <v>64</v>
      </c>
      <c r="F52" s="57">
        <f t="shared" si="4"/>
        <v>1178</v>
      </c>
      <c r="G52" s="57">
        <v>0</v>
      </c>
      <c r="H52" s="58">
        <f t="shared" si="5"/>
        <v>1178</v>
      </c>
      <c r="I52" s="59">
        <f t="shared" si="6"/>
        <v>196.33333333333334</v>
      </c>
      <c r="J52" s="152"/>
      <c r="K52" s="61" t="s">
        <v>69</v>
      </c>
      <c r="L52" s="60">
        <v>1993</v>
      </c>
      <c r="M52" s="60"/>
      <c r="N52" s="62">
        <f t="shared" si="7"/>
        <v>6</v>
      </c>
      <c r="O52" s="85">
        <v>192</v>
      </c>
      <c r="P52" s="154">
        <v>197</v>
      </c>
      <c r="Q52" s="85">
        <v>183</v>
      </c>
      <c r="R52" s="85">
        <v>163</v>
      </c>
      <c r="S52" s="85">
        <v>197</v>
      </c>
      <c r="T52" s="85">
        <v>246</v>
      </c>
      <c r="U52" s="63"/>
      <c r="V52" s="60">
        <v>1</v>
      </c>
      <c r="W52" s="67">
        <v>4</v>
      </c>
    </row>
    <row r="53" spans="1:23" s="55" customFormat="1">
      <c r="A53" s="54" t="s">
        <v>238</v>
      </c>
      <c r="B53" s="55" t="s">
        <v>417</v>
      </c>
      <c r="C53" s="80" t="s">
        <v>418</v>
      </c>
      <c r="D53" s="56" t="s">
        <v>399</v>
      </c>
      <c r="E53" s="56" t="s">
        <v>400</v>
      </c>
      <c r="F53" s="57">
        <f t="shared" si="4"/>
        <v>1175</v>
      </c>
      <c r="G53" s="57">
        <v>0</v>
      </c>
      <c r="H53" s="58">
        <f t="shared" si="5"/>
        <v>1175</v>
      </c>
      <c r="I53" s="59">
        <f t="shared" si="6"/>
        <v>195.83333333333334</v>
      </c>
      <c r="J53" s="152"/>
      <c r="K53" s="61" t="s">
        <v>69</v>
      </c>
      <c r="L53" s="60">
        <v>1994</v>
      </c>
      <c r="M53" s="60"/>
      <c r="N53" s="62">
        <f t="shared" si="7"/>
        <v>6</v>
      </c>
      <c r="O53" s="85">
        <v>256</v>
      </c>
      <c r="P53" s="85">
        <v>130</v>
      </c>
      <c r="Q53" s="85">
        <v>182</v>
      </c>
      <c r="R53" s="85">
        <v>206</v>
      </c>
      <c r="S53" s="85">
        <v>168</v>
      </c>
      <c r="T53" s="85">
        <v>233</v>
      </c>
      <c r="U53" s="63"/>
      <c r="V53" s="60">
        <v>1</v>
      </c>
      <c r="W53" s="44">
        <v>6</v>
      </c>
    </row>
    <row r="54" spans="1:23" s="55" customFormat="1">
      <c r="A54" s="54" t="s">
        <v>243</v>
      </c>
      <c r="B54" s="63" t="s">
        <v>227</v>
      </c>
      <c r="C54" s="80" t="s">
        <v>228</v>
      </c>
      <c r="D54" s="56" t="s">
        <v>152</v>
      </c>
      <c r="E54" s="56" t="s">
        <v>153</v>
      </c>
      <c r="F54" s="57">
        <f t="shared" si="4"/>
        <v>1125</v>
      </c>
      <c r="G54" s="57">
        <v>48</v>
      </c>
      <c r="H54" s="58">
        <f t="shared" si="5"/>
        <v>1173</v>
      </c>
      <c r="I54" s="59">
        <f t="shared" si="6"/>
        <v>187.5</v>
      </c>
      <c r="J54" s="152"/>
      <c r="K54" s="61" t="s">
        <v>65</v>
      </c>
      <c r="L54" s="60">
        <v>1994</v>
      </c>
      <c r="M54" s="60"/>
      <c r="N54" s="62">
        <f t="shared" si="7"/>
        <v>6</v>
      </c>
      <c r="O54" s="85">
        <v>181</v>
      </c>
      <c r="P54" s="85">
        <v>183</v>
      </c>
      <c r="Q54" s="85">
        <v>193</v>
      </c>
      <c r="R54" s="85">
        <v>178</v>
      </c>
      <c r="S54" s="85">
        <v>200</v>
      </c>
      <c r="T54" s="85">
        <v>190</v>
      </c>
      <c r="U54" s="63"/>
      <c r="V54" s="60">
        <v>1</v>
      </c>
      <c r="W54" s="60">
        <v>4</v>
      </c>
    </row>
    <row r="55" spans="1:23" s="55" customFormat="1">
      <c r="A55" s="54" t="s">
        <v>248</v>
      </c>
      <c r="B55" s="63" t="s">
        <v>306</v>
      </c>
      <c r="C55" s="80" t="s">
        <v>307</v>
      </c>
      <c r="D55" s="56" t="s">
        <v>308</v>
      </c>
      <c r="E55" s="56" t="s">
        <v>309</v>
      </c>
      <c r="F55" s="57">
        <f t="shared" si="4"/>
        <v>1169</v>
      </c>
      <c r="G55" s="57">
        <v>0</v>
      </c>
      <c r="H55" s="58">
        <f t="shared" si="5"/>
        <v>1169</v>
      </c>
      <c r="I55" s="59">
        <f t="shared" si="6"/>
        <v>194.83333333333334</v>
      </c>
      <c r="J55" s="152"/>
      <c r="K55" s="61" t="s">
        <v>69</v>
      </c>
      <c r="L55" s="60">
        <v>1995</v>
      </c>
      <c r="M55" s="60"/>
      <c r="N55" s="62">
        <f t="shared" si="7"/>
        <v>6</v>
      </c>
      <c r="O55" s="85">
        <v>223</v>
      </c>
      <c r="P55" s="85">
        <v>167</v>
      </c>
      <c r="Q55" s="85">
        <v>217</v>
      </c>
      <c r="R55" s="85">
        <v>178</v>
      </c>
      <c r="S55" s="85">
        <v>226</v>
      </c>
      <c r="T55" s="87">
        <v>158</v>
      </c>
      <c r="U55" s="63"/>
      <c r="V55" s="60">
        <v>1</v>
      </c>
      <c r="W55" s="44">
        <v>5</v>
      </c>
    </row>
    <row r="56" spans="1:23" s="55" customFormat="1">
      <c r="A56" s="54" t="s">
        <v>253</v>
      </c>
      <c r="B56" s="55" t="s">
        <v>215</v>
      </c>
      <c r="C56" s="80" t="s">
        <v>216</v>
      </c>
      <c r="D56" s="56" t="s">
        <v>84</v>
      </c>
      <c r="E56" s="56" t="s">
        <v>64</v>
      </c>
      <c r="F56" s="57">
        <f t="shared" si="4"/>
        <v>1163</v>
      </c>
      <c r="G56" s="57">
        <v>0</v>
      </c>
      <c r="H56" s="58">
        <f t="shared" si="5"/>
        <v>1163</v>
      </c>
      <c r="I56" s="59">
        <f t="shared" si="6"/>
        <v>193.83333333333334</v>
      </c>
      <c r="J56" s="152">
        <v>36</v>
      </c>
      <c r="K56" s="61" t="s">
        <v>69</v>
      </c>
      <c r="L56" s="60">
        <v>1993</v>
      </c>
      <c r="M56" s="60"/>
      <c r="N56" s="64">
        <f t="shared" si="7"/>
        <v>6</v>
      </c>
      <c r="O56" s="85">
        <v>160</v>
      </c>
      <c r="P56" s="85">
        <v>172</v>
      </c>
      <c r="Q56" s="85">
        <v>203</v>
      </c>
      <c r="R56" s="85">
        <v>207</v>
      </c>
      <c r="S56" s="85">
        <v>231</v>
      </c>
      <c r="T56" s="85">
        <v>190</v>
      </c>
      <c r="V56" s="47"/>
      <c r="W56" s="44">
        <v>4</v>
      </c>
    </row>
    <row r="57" spans="1:23" s="55" customFormat="1">
      <c r="A57" s="54" t="s">
        <v>256</v>
      </c>
      <c r="B57" s="55" t="s">
        <v>311</v>
      </c>
      <c r="C57" s="80" t="s">
        <v>312</v>
      </c>
      <c r="D57" s="56" t="s">
        <v>277</v>
      </c>
      <c r="E57" s="56" t="s">
        <v>278</v>
      </c>
      <c r="F57" s="57">
        <f t="shared" si="4"/>
        <v>1163</v>
      </c>
      <c r="G57" s="57">
        <v>0</v>
      </c>
      <c r="H57" s="58">
        <f t="shared" si="5"/>
        <v>1163</v>
      </c>
      <c r="I57" s="59">
        <f t="shared" si="6"/>
        <v>193.83333333333334</v>
      </c>
      <c r="J57" s="152">
        <v>32</v>
      </c>
      <c r="K57" s="61" t="s">
        <v>69</v>
      </c>
      <c r="L57" s="60">
        <v>1994</v>
      </c>
      <c r="M57" s="60"/>
      <c r="N57" s="62">
        <f t="shared" si="7"/>
        <v>6</v>
      </c>
      <c r="O57" s="85">
        <v>207</v>
      </c>
      <c r="P57" s="154">
        <v>139</v>
      </c>
      <c r="Q57" s="85">
        <v>245</v>
      </c>
      <c r="R57" s="85">
        <v>182</v>
      </c>
      <c r="S57" s="85">
        <v>191</v>
      </c>
      <c r="T57" s="85">
        <v>199</v>
      </c>
      <c r="U57" s="63"/>
      <c r="V57" s="60"/>
      <c r="W57" s="67">
        <v>5</v>
      </c>
    </row>
    <row r="58" spans="1:23" s="55" customFormat="1">
      <c r="A58" s="54" t="s">
        <v>259</v>
      </c>
      <c r="B58" s="55" t="s">
        <v>421</v>
      </c>
      <c r="C58" s="80" t="s">
        <v>422</v>
      </c>
      <c r="D58" s="56" t="s">
        <v>423</v>
      </c>
      <c r="E58" s="56" t="s">
        <v>408</v>
      </c>
      <c r="F58" s="57">
        <f t="shared" si="4"/>
        <v>1115</v>
      </c>
      <c r="G58" s="57">
        <v>48</v>
      </c>
      <c r="H58" s="58">
        <f t="shared" si="5"/>
        <v>1163</v>
      </c>
      <c r="I58" s="59">
        <f t="shared" si="6"/>
        <v>185.83333333333334</v>
      </c>
      <c r="J58" s="152"/>
      <c r="K58" s="61" t="s">
        <v>69</v>
      </c>
      <c r="L58" s="60">
        <v>1995</v>
      </c>
      <c r="M58" s="60"/>
      <c r="N58" s="62">
        <f t="shared" si="7"/>
        <v>6</v>
      </c>
      <c r="O58" s="85">
        <v>208</v>
      </c>
      <c r="P58" s="154">
        <v>189</v>
      </c>
      <c r="Q58" s="85">
        <v>174</v>
      </c>
      <c r="R58" s="85">
        <v>217</v>
      </c>
      <c r="S58" s="85">
        <v>153</v>
      </c>
      <c r="T58" s="85">
        <v>174</v>
      </c>
      <c r="U58" s="63"/>
      <c r="V58" s="60"/>
      <c r="W58" s="60">
        <v>6</v>
      </c>
    </row>
    <row r="59" spans="1:23" s="55" customFormat="1">
      <c r="A59" s="54" t="s">
        <v>264</v>
      </c>
      <c r="B59" s="63" t="s">
        <v>76</v>
      </c>
      <c r="C59" s="80" t="s">
        <v>77</v>
      </c>
      <c r="D59" s="56" t="s">
        <v>74</v>
      </c>
      <c r="E59" s="56" t="s">
        <v>75</v>
      </c>
      <c r="F59" s="57">
        <f t="shared" si="4"/>
        <v>1113</v>
      </c>
      <c r="G59" s="57">
        <v>48</v>
      </c>
      <c r="H59" s="58">
        <f t="shared" si="5"/>
        <v>1161</v>
      </c>
      <c r="I59" s="59">
        <f t="shared" si="6"/>
        <v>185.5</v>
      </c>
      <c r="J59" s="152"/>
      <c r="K59" s="61" t="s">
        <v>69</v>
      </c>
      <c r="L59" s="60">
        <v>1997</v>
      </c>
      <c r="M59" s="60"/>
      <c r="N59" s="62">
        <f t="shared" si="7"/>
        <v>6</v>
      </c>
      <c r="O59" s="85">
        <v>149</v>
      </c>
      <c r="P59" s="85">
        <v>225</v>
      </c>
      <c r="Q59" s="85">
        <v>206</v>
      </c>
      <c r="R59" s="85">
        <v>200</v>
      </c>
      <c r="S59" s="85">
        <v>145</v>
      </c>
      <c r="T59" s="85">
        <v>188</v>
      </c>
      <c r="U59" s="63"/>
      <c r="V59" s="60"/>
      <c r="W59" s="67">
        <v>1</v>
      </c>
    </row>
    <row r="60" spans="1:23" s="55" customFormat="1">
      <c r="A60" s="54" t="s">
        <v>267</v>
      </c>
      <c r="B60" s="63" t="s">
        <v>314</v>
      </c>
      <c r="C60" s="80" t="s">
        <v>315</v>
      </c>
      <c r="D60" s="56" t="s">
        <v>129</v>
      </c>
      <c r="E60" s="56" t="s">
        <v>130</v>
      </c>
      <c r="F60" s="57">
        <f t="shared" si="4"/>
        <v>1159</v>
      </c>
      <c r="G60" s="57">
        <v>0</v>
      </c>
      <c r="H60" s="58">
        <f t="shared" si="5"/>
        <v>1159</v>
      </c>
      <c r="I60" s="59">
        <f t="shared" si="6"/>
        <v>193.16666666666666</v>
      </c>
      <c r="J60" s="152"/>
      <c r="K60" s="61" t="s">
        <v>69</v>
      </c>
      <c r="L60" s="60">
        <v>1994</v>
      </c>
      <c r="M60" s="60"/>
      <c r="N60" s="62">
        <f t="shared" si="7"/>
        <v>6</v>
      </c>
      <c r="O60" s="85">
        <v>235</v>
      </c>
      <c r="P60" s="154">
        <v>198</v>
      </c>
      <c r="Q60" s="85">
        <v>205</v>
      </c>
      <c r="R60" s="85">
        <v>177</v>
      </c>
      <c r="S60" s="85">
        <v>141</v>
      </c>
      <c r="T60" s="85">
        <v>203</v>
      </c>
      <c r="U60" s="63"/>
      <c r="V60" s="60">
        <v>1</v>
      </c>
      <c r="W60" s="44">
        <v>5</v>
      </c>
    </row>
    <row r="61" spans="1:23" s="55" customFormat="1">
      <c r="A61" s="54" t="s">
        <v>268</v>
      </c>
      <c r="B61" s="55" t="s">
        <v>223</v>
      </c>
      <c r="C61" s="80" t="s">
        <v>224</v>
      </c>
      <c r="D61" s="56" t="s">
        <v>225</v>
      </c>
      <c r="E61" s="56" t="s">
        <v>153</v>
      </c>
      <c r="F61" s="57">
        <f t="shared" si="4"/>
        <v>1144</v>
      </c>
      <c r="G61" s="57">
        <v>0</v>
      </c>
      <c r="H61" s="58">
        <f t="shared" si="5"/>
        <v>1144</v>
      </c>
      <c r="I61" s="59">
        <f t="shared" si="6"/>
        <v>190.66666666666666</v>
      </c>
      <c r="J61" s="152"/>
      <c r="K61" s="61" t="s">
        <v>69</v>
      </c>
      <c r="L61" s="60">
        <v>1995</v>
      </c>
      <c r="M61" s="60"/>
      <c r="N61" s="64">
        <f t="shared" si="7"/>
        <v>6</v>
      </c>
      <c r="O61" s="85">
        <v>156</v>
      </c>
      <c r="P61" s="85">
        <v>209</v>
      </c>
      <c r="Q61" s="85">
        <v>218</v>
      </c>
      <c r="R61" s="85">
        <v>152</v>
      </c>
      <c r="S61" s="85">
        <v>204</v>
      </c>
      <c r="T61" s="85">
        <v>205</v>
      </c>
      <c r="U61" s="63"/>
      <c r="V61" s="60">
        <v>1</v>
      </c>
      <c r="W61" s="44">
        <v>4</v>
      </c>
    </row>
    <row r="62" spans="1:23" s="55" customFormat="1">
      <c r="A62" s="54" t="s">
        <v>274</v>
      </c>
      <c r="B62" s="63" t="s">
        <v>239</v>
      </c>
      <c r="C62" s="80" t="s">
        <v>240</v>
      </c>
      <c r="D62" s="56" t="s">
        <v>63</v>
      </c>
      <c r="E62" s="56" t="s">
        <v>64</v>
      </c>
      <c r="F62" s="57">
        <f t="shared" si="4"/>
        <v>1048</v>
      </c>
      <c r="G62" s="57">
        <v>96</v>
      </c>
      <c r="H62" s="58">
        <f t="shared" si="5"/>
        <v>1144</v>
      </c>
      <c r="I62" s="59">
        <f t="shared" si="6"/>
        <v>174.66666666666666</v>
      </c>
      <c r="J62" s="152"/>
      <c r="K62" s="63" t="s">
        <v>65</v>
      </c>
      <c r="L62" s="60">
        <v>1998</v>
      </c>
      <c r="M62" s="60"/>
      <c r="N62" s="62">
        <f t="shared" si="7"/>
        <v>6</v>
      </c>
      <c r="O62" s="85">
        <v>151</v>
      </c>
      <c r="P62" s="85">
        <v>140</v>
      </c>
      <c r="Q62" s="85">
        <v>224</v>
      </c>
      <c r="R62" s="85">
        <v>166</v>
      </c>
      <c r="S62" s="85">
        <v>155</v>
      </c>
      <c r="T62" s="87">
        <v>212</v>
      </c>
      <c r="U62" s="63"/>
      <c r="V62" s="60"/>
      <c r="W62" s="60">
        <v>4</v>
      </c>
    </row>
    <row r="63" spans="1:23" s="55" customFormat="1">
      <c r="A63" s="54" t="s">
        <v>279</v>
      </c>
      <c r="B63" s="55" t="s">
        <v>438</v>
      </c>
      <c r="C63" s="80" t="s">
        <v>439</v>
      </c>
      <c r="D63" s="56" t="s">
        <v>440</v>
      </c>
      <c r="E63" s="56" t="s">
        <v>408</v>
      </c>
      <c r="F63" s="57">
        <f t="shared" si="4"/>
        <v>1094</v>
      </c>
      <c r="G63" s="57">
        <v>48</v>
      </c>
      <c r="H63" s="58">
        <f t="shared" si="5"/>
        <v>1142</v>
      </c>
      <c r="I63" s="59">
        <f t="shared" si="6"/>
        <v>182.33333333333334</v>
      </c>
      <c r="J63" s="152"/>
      <c r="K63" s="63" t="s">
        <v>69</v>
      </c>
      <c r="L63" s="60">
        <v>1997</v>
      </c>
      <c r="M63" s="60"/>
      <c r="N63" s="62">
        <f t="shared" si="7"/>
        <v>6</v>
      </c>
      <c r="O63" s="85">
        <v>176</v>
      </c>
      <c r="P63" s="85">
        <v>154</v>
      </c>
      <c r="Q63" s="85">
        <v>193</v>
      </c>
      <c r="R63" s="85">
        <v>166</v>
      </c>
      <c r="S63" s="85">
        <v>224</v>
      </c>
      <c r="T63" s="85">
        <v>181</v>
      </c>
      <c r="U63" s="63"/>
      <c r="V63" s="60"/>
      <c r="W63" s="44">
        <v>6</v>
      </c>
    </row>
    <row r="64" spans="1:23" s="55" customFormat="1">
      <c r="A64" s="54" t="s">
        <v>284</v>
      </c>
      <c r="B64" s="63" t="s">
        <v>359</v>
      </c>
      <c r="C64" s="80" t="s">
        <v>360</v>
      </c>
      <c r="D64" s="56" t="s">
        <v>361</v>
      </c>
      <c r="E64" s="56" t="s">
        <v>278</v>
      </c>
      <c r="F64" s="57">
        <f t="shared" si="4"/>
        <v>1140</v>
      </c>
      <c r="G64" s="57">
        <v>0</v>
      </c>
      <c r="H64" s="58">
        <f t="shared" si="5"/>
        <v>1140</v>
      </c>
      <c r="I64" s="59">
        <f t="shared" si="6"/>
        <v>190</v>
      </c>
      <c r="J64" s="152"/>
      <c r="K64" s="63" t="s">
        <v>69</v>
      </c>
      <c r="L64" s="60">
        <v>1991</v>
      </c>
      <c r="M64" s="60"/>
      <c r="N64" s="62">
        <f t="shared" si="7"/>
        <v>6</v>
      </c>
      <c r="O64" s="85">
        <v>200</v>
      </c>
      <c r="P64" s="85">
        <v>182</v>
      </c>
      <c r="Q64" s="85">
        <v>207</v>
      </c>
      <c r="R64" s="85">
        <v>204</v>
      </c>
      <c r="S64" s="85">
        <v>166</v>
      </c>
      <c r="T64" s="85">
        <v>181</v>
      </c>
      <c r="U64" s="63"/>
      <c r="V64" s="60"/>
      <c r="W64" s="67">
        <v>5</v>
      </c>
    </row>
    <row r="65" spans="1:23" s="55" customFormat="1">
      <c r="A65" s="54" t="s">
        <v>287</v>
      </c>
      <c r="B65" s="55" t="s">
        <v>442</v>
      </c>
      <c r="C65" s="80" t="s">
        <v>443</v>
      </c>
      <c r="D65" s="56" t="s">
        <v>35</v>
      </c>
      <c r="E65" s="56" t="s">
        <v>153</v>
      </c>
      <c r="F65" s="57">
        <f t="shared" si="4"/>
        <v>1088</v>
      </c>
      <c r="G65" s="57">
        <v>48</v>
      </c>
      <c r="H65" s="58">
        <f t="shared" si="5"/>
        <v>1136</v>
      </c>
      <c r="I65" s="59">
        <f t="shared" si="6"/>
        <v>181.33333333333334</v>
      </c>
      <c r="J65" s="152"/>
      <c r="K65" s="61" t="s">
        <v>69</v>
      </c>
      <c r="L65" s="60">
        <v>1998</v>
      </c>
      <c r="M65" s="60"/>
      <c r="N65" s="62">
        <f t="shared" si="7"/>
        <v>6</v>
      </c>
      <c r="O65" s="85">
        <v>191</v>
      </c>
      <c r="P65" s="85">
        <v>167</v>
      </c>
      <c r="Q65" s="85">
        <v>156</v>
      </c>
      <c r="R65" s="85">
        <v>213</v>
      </c>
      <c r="S65" s="85">
        <v>168</v>
      </c>
      <c r="T65" s="85">
        <v>193</v>
      </c>
      <c r="U65" s="63"/>
      <c r="V65" s="60"/>
      <c r="W65" s="44">
        <v>6</v>
      </c>
    </row>
    <row r="66" spans="1:23" s="55" customFormat="1">
      <c r="A66" s="54" t="s">
        <v>290</v>
      </c>
      <c r="B66" s="63" t="s">
        <v>432</v>
      </c>
      <c r="C66" s="80" t="s">
        <v>433</v>
      </c>
      <c r="D66" s="56" t="s">
        <v>399</v>
      </c>
      <c r="E66" s="56" t="s">
        <v>400</v>
      </c>
      <c r="F66" s="57">
        <f t="shared" si="4"/>
        <v>1135</v>
      </c>
      <c r="G66" s="57">
        <v>0</v>
      </c>
      <c r="H66" s="58">
        <f t="shared" si="5"/>
        <v>1135</v>
      </c>
      <c r="I66" s="59">
        <f t="shared" si="6"/>
        <v>189.16666666666666</v>
      </c>
      <c r="J66" s="152"/>
      <c r="K66" s="61" t="s">
        <v>69</v>
      </c>
      <c r="L66" s="60">
        <v>1994</v>
      </c>
      <c r="M66" s="60"/>
      <c r="N66" s="64">
        <f t="shared" si="7"/>
        <v>6</v>
      </c>
      <c r="O66" s="85">
        <v>169</v>
      </c>
      <c r="P66" s="85">
        <v>145</v>
      </c>
      <c r="Q66" s="85">
        <v>201</v>
      </c>
      <c r="R66" s="85">
        <v>210</v>
      </c>
      <c r="S66" s="85">
        <v>202</v>
      </c>
      <c r="T66" s="85">
        <v>208</v>
      </c>
      <c r="U66" s="63"/>
      <c r="V66" s="60"/>
      <c r="W66" s="44">
        <v>6</v>
      </c>
    </row>
    <row r="67" spans="1:23" s="55" customFormat="1">
      <c r="A67" s="54" t="s">
        <v>293</v>
      </c>
      <c r="B67" s="55" t="s">
        <v>235</v>
      </c>
      <c r="C67" s="80" t="s">
        <v>236</v>
      </c>
      <c r="D67" s="56" t="s">
        <v>129</v>
      </c>
      <c r="E67" s="56" t="s">
        <v>130</v>
      </c>
      <c r="F67" s="57">
        <f t="shared" si="4"/>
        <v>1083</v>
      </c>
      <c r="G67" s="57">
        <v>48</v>
      </c>
      <c r="H67" s="58">
        <f t="shared" si="5"/>
        <v>1131</v>
      </c>
      <c r="I67" s="59">
        <f t="shared" si="6"/>
        <v>180.5</v>
      </c>
      <c r="J67" s="152"/>
      <c r="K67" s="61" t="s">
        <v>69</v>
      </c>
      <c r="L67" s="60">
        <v>1997</v>
      </c>
      <c r="M67" s="60"/>
      <c r="N67" s="62">
        <f t="shared" si="7"/>
        <v>6</v>
      </c>
      <c r="O67" s="85">
        <v>159</v>
      </c>
      <c r="P67" s="85">
        <v>176</v>
      </c>
      <c r="Q67" s="85">
        <v>167</v>
      </c>
      <c r="R67" s="85">
        <v>203</v>
      </c>
      <c r="S67" s="85">
        <v>193</v>
      </c>
      <c r="T67" s="85">
        <v>185</v>
      </c>
      <c r="U67" s="63"/>
      <c r="V67" s="60"/>
      <c r="W67" s="67">
        <v>4</v>
      </c>
    </row>
    <row r="68" spans="1:23" s="55" customFormat="1">
      <c r="A68" s="54" t="s">
        <v>296</v>
      </c>
      <c r="B68" s="55" t="s">
        <v>326</v>
      </c>
      <c r="C68" s="80" t="s">
        <v>327</v>
      </c>
      <c r="D68" s="56" t="s">
        <v>118</v>
      </c>
      <c r="E68" s="56" t="s">
        <v>119</v>
      </c>
      <c r="F68" s="57">
        <f t="shared" si="4"/>
        <v>1128</v>
      </c>
      <c r="G68" s="57">
        <v>0</v>
      </c>
      <c r="H68" s="58">
        <f t="shared" si="5"/>
        <v>1128</v>
      </c>
      <c r="I68" s="59">
        <f t="shared" si="6"/>
        <v>188</v>
      </c>
      <c r="J68" s="152"/>
      <c r="K68" s="61" t="s">
        <v>69</v>
      </c>
      <c r="L68" s="60">
        <v>1991</v>
      </c>
      <c r="M68" s="60"/>
      <c r="N68" s="62">
        <f t="shared" si="7"/>
        <v>6</v>
      </c>
      <c r="O68" s="85">
        <v>183</v>
      </c>
      <c r="P68" s="85">
        <v>165</v>
      </c>
      <c r="Q68" s="85">
        <v>204</v>
      </c>
      <c r="R68" s="85">
        <v>183</v>
      </c>
      <c r="S68" s="85">
        <v>190</v>
      </c>
      <c r="T68" s="85">
        <v>203</v>
      </c>
      <c r="U68" s="63"/>
      <c r="V68" s="60"/>
      <c r="W68" s="44">
        <v>5</v>
      </c>
    </row>
    <row r="69" spans="1:23" s="55" customFormat="1">
      <c r="A69" s="54" t="s">
        <v>299</v>
      </c>
      <c r="B69" s="55" t="s">
        <v>369</v>
      </c>
      <c r="C69" s="80" t="s">
        <v>370</v>
      </c>
      <c r="D69" s="56" t="s">
        <v>68</v>
      </c>
      <c r="E69" s="56" t="s">
        <v>64</v>
      </c>
      <c r="F69" s="57">
        <f t="shared" ref="F69:F100" si="8">IF(O69="","",SUM(O69:T69))</f>
        <v>1031</v>
      </c>
      <c r="G69" s="57">
        <v>96</v>
      </c>
      <c r="H69" s="58">
        <f t="shared" ref="H69:H100" si="9">IF(F69="","",F69+G69)</f>
        <v>1127</v>
      </c>
      <c r="I69" s="59">
        <f t="shared" ref="I69:I100" si="10">IF(F69="","",F69/COUNT(O69:T69))</f>
        <v>171.83333333333334</v>
      </c>
      <c r="J69" s="152"/>
      <c r="K69" s="61" t="s">
        <v>65</v>
      </c>
      <c r="L69" s="60">
        <v>1999</v>
      </c>
      <c r="M69" s="60"/>
      <c r="N69" s="62">
        <f t="shared" ref="N69:N100" si="11">IF(F69="","",COUNT(O69:T69))</f>
        <v>6</v>
      </c>
      <c r="O69" s="85">
        <v>174</v>
      </c>
      <c r="P69" s="85">
        <v>161</v>
      </c>
      <c r="Q69" s="85">
        <v>170</v>
      </c>
      <c r="R69" s="85">
        <v>170</v>
      </c>
      <c r="S69" s="85">
        <v>193</v>
      </c>
      <c r="T69" s="85">
        <v>163</v>
      </c>
      <c r="U69" s="63"/>
      <c r="V69" s="60"/>
      <c r="W69" s="44">
        <v>5</v>
      </c>
    </row>
    <row r="70" spans="1:23" s="55" customFormat="1">
      <c r="A70" s="54" t="s">
        <v>302</v>
      </c>
      <c r="B70" s="63" t="s">
        <v>429</v>
      </c>
      <c r="C70" s="80" t="s">
        <v>430</v>
      </c>
      <c r="D70" s="56" t="s">
        <v>426</v>
      </c>
      <c r="E70" s="56" t="s">
        <v>427</v>
      </c>
      <c r="F70" s="57">
        <f t="shared" si="8"/>
        <v>1125</v>
      </c>
      <c r="G70" s="57">
        <v>0</v>
      </c>
      <c r="H70" s="58">
        <f t="shared" si="9"/>
        <v>1125</v>
      </c>
      <c r="I70" s="59">
        <f t="shared" si="10"/>
        <v>187.5</v>
      </c>
      <c r="J70" s="152"/>
      <c r="K70" s="61" t="s">
        <v>69</v>
      </c>
      <c r="L70" s="60">
        <v>1991</v>
      </c>
      <c r="M70" s="60"/>
      <c r="N70" s="62">
        <f t="shared" si="11"/>
        <v>6</v>
      </c>
      <c r="O70" s="85">
        <v>232</v>
      </c>
      <c r="P70" s="85">
        <v>210</v>
      </c>
      <c r="Q70" s="85">
        <v>158</v>
      </c>
      <c r="R70" s="85">
        <v>167</v>
      </c>
      <c r="S70" s="85">
        <v>161</v>
      </c>
      <c r="T70" s="85">
        <v>197</v>
      </c>
      <c r="U70" s="63"/>
      <c r="V70" s="60"/>
      <c r="W70" s="44">
        <v>6</v>
      </c>
    </row>
    <row r="71" spans="1:23" s="55" customFormat="1">
      <c r="A71" s="54" t="s">
        <v>305</v>
      </c>
      <c r="B71" s="55" t="s">
        <v>448</v>
      </c>
      <c r="C71" s="81" t="s">
        <v>449</v>
      </c>
      <c r="D71" s="65" t="s">
        <v>450</v>
      </c>
      <c r="E71" s="65" t="s">
        <v>451</v>
      </c>
      <c r="F71" s="57">
        <f t="shared" si="8"/>
        <v>1076</v>
      </c>
      <c r="G71" s="57">
        <v>48</v>
      </c>
      <c r="H71" s="58">
        <f t="shared" si="9"/>
        <v>1124</v>
      </c>
      <c r="I71" s="59">
        <f t="shared" si="10"/>
        <v>179.33333333333334</v>
      </c>
      <c r="J71" s="93"/>
      <c r="K71" s="55" t="s">
        <v>65</v>
      </c>
      <c r="L71" s="47">
        <v>1994</v>
      </c>
      <c r="M71" s="47"/>
      <c r="N71" s="77">
        <f t="shared" si="11"/>
        <v>6</v>
      </c>
      <c r="O71" s="86">
        <v>190</v>
      </c>
      <c r="P71" s="86">
        <v>178</v>
      </c>
      <c r="Q71" s="86">
        <v>192</v>
      </c>
      <c r="R71" s="86">
        <v>168</v>
      </c>
      <c r="S71" s="86">
        <v>151</v>
      </c>
      <c r="T71" s="86">
        <v>197</v>
      </c>
      <c r="U71" s="63"/>
      <c r="V71" s="60">
        <v>1</v>
      </c>
      <c r="W71" s="44">
        <v>6</v>
      </c>
    </row>
    <row r="72" spans="1:23" s="55" customFormat="1">
      <c r="A72" s="54" t="s">
        <v>310</v>
      </c>
      <c r="B72" s="55" t="s">
        <v>159</v>
      </c>
      <c r="C72" s="80" t="s">
        <v>160</v>
      </c>
      <c r="D72" s="56" t="s">
        <v>161</v>
      </c>
      <c r="E72" s="56" t="s">
        <v>89</v>
      </c>
      <c r="F72" s="57">
        <f t="shared" si="8"/>
        <v>1075</v>
      </c>
      <c r="G72" s="57">
        <v>48</v>
      </c>
      <c r="H72" s="58">
        <f t="shared" si="9"/>
        <v>1123</v>
      </c>
      <c r="I72" s="59">
        <f t="shared" si="10"/>
        <v>179.16666666666666</v>
      </c>
      <c r="J72" s="152"/>
      <c r="K72" s="63" t="s">
        <v>69</v>
      </c>
      <c r="L72" s="60">
        <v>1999</v>
      </c>
      <c r="M72" s="60"/>
      <c r="N72" s="62">
        <f t="shared" si="11"/>
        <v>6</v>
      </c>
      <c r="O72" s="85">
        <v>208</v>
      </c>
      <c r="P72" s="85">
        <v>128</v>
      </c>
      <c r="Q72" s="85">
        <v>180</v>
      </c>
      <c r="R72" s="85">
        <v>179</v>
      </c>
      <c r="S72" s="85">
        <v>152</v>
      </c>
      <c r="T72" s="85">
        <v>228</v>
      </c>
      <c r="U72" s="63"/>
      <c r="V72" s="60"/>
      <c r="W72" s="44">
        <v>3</v>
      </c>
    </row>
    <row r="73" spans="1:23" s="55" customFormat="1">
      <c r="A73" s="54" t="s">
        <v>313</v>
      </c>
      <c r="B73" s="55" t="s">
        <v>445</v>
      </c>
      <c r="C73" s="80" t="s">
        <v>446</v>
      </c>
      <c r="D73" s="56" t="s">
        <v>277</v>
      </c>
      <c r="E73" s="56" t="s">
        <v>278</v>
      </c>
      <c r="F73" s="57">
        <f t="shared" si="8"/>
        <v>1065</v>
      </c>
      <c r="G73" s="57">
        <v>48</v>
      </c>
      <c r="H73" s="58">
        <f t="shared" si="9"/>
        <v>1113</v>
      </c>
      <c r="I73" s="59">
        <f t="shared" si="10"/>
        <v>177.5</v>
      </c>
      <c r="J73" s="152"/>
      <c r="K73" s="61" t="s">
        <v>69</v>
      </c>
      <c r="L73" s="60">
        <v>1996</v>
      </c>
      <c r="M73" s="60"/>
      <c r="N73" s="62">
        <f t="shared" si="11"/>
        <v>6</v>
      </c>
      <c r="O73" s="85">
        <v>157</v>
      </c>
      <c r="P73" s="85">
        <v>191</v>
      </c>
      <c r="Q73" s="85">
        <v>174</v>
      </c>
      <c r="R73" s="85">
        <v>197</v>
      </c>
      <c r="S73" s="85">
        <v>175</v>
      </c>
      <c r="T73" s="85">
        <v>171</v>
      </c>
      <c r="U73" s="63"/>
      <c r="V73" s="60"/>
      <c r="W73" s="67">
        <v>6</v>
      </c>
    </row>
    <row r="74" spans="1:23" s="55" customFormat="1">
      <c r="A74" s="54" t="s">
        <v>316</v>
      </c>
      <c r="B74" s="55" t="s">
        <v>163</v>
      </c>
      <c r="C74" s="80" t="s">
        <v>164</v>
      </c>
      <c r="D74" s="56" t="s">
        <v>152</v>
      </c>
      <c r="E74" s="56" t="s">
        <v>153</v>
      </c>
      <c r="F74" s="57">
        <f t="shared" si="8"/>
        <v>1063</v>
      </c>
      <c r="G74" s="57">
        <v>48</v>
      </c>
      <c r="H74" s="58">
        <f t="shared" si="9"/>
        <v>1111</v>
      </c>
      <c r="I74" s="59">
        <f t="shared" si="10"/>
        <v>177.16666666666666</v>
      </c>
      <c r="J74" s="152"/>
      <c r="K74" s="61" t="s">
        <v>69</v>
      </c>
      <c r="L74" s="60">
        <v>1996</v>
      </c>
      <c r="M74" s="60"/>
      <c r="N74" s="64">
        <f t="shared" si="11"/>
        <v>6</v>
      </c>
      <c r="O74" s="85">
        <v>224</v>
      </c>
      <c r="P74" s="85">
        <v>170</v>
      </c>
      <c r="Q74" s="85">
        <v>183</v>
      </c>
      <c r="R74" s="85">
        <v>116</v>
      </c>
      <c r="S74" s="85">
        <v>212</v>
      </c>
      <c r="T74" s="85">
        <v>158</v>
      </c>
      <c r="U74" s="63"/>
      <c r="V74" s="60"/>
      <c r="W74" s="44">
        <v>3</v>
      </c>
    </row>
    <row r="75" spans="1:23" s="55" customFormat="1">
      <c r="A75" s="54" t="s">
        <v>319</v>
      </c>
      <c r="B75" s="55" t="s">
        <v>72</v>
      </c>
      <c r="C75" s="80" t="s">
        <v>73</v>
      </c>
      <c r="D75" s="56" t="s">
        <v>74</v>
      </c>
      <c r="E75" s="56" t="s">
        <v>75</v>
      </c>
      <c r="F75" s="57">
        <f t="shared" si="8"/>
        <v>1060</v>
      </c>
      <c r="G75" s="57">
        <v>48</v>
      </c>
      <c r="H75" s="58">
        <f t="shared" si="9"/>
        <v>1108</v>
      </c>
      <c r="I75" s="59">
        <f t="shared" si="10"/>
        <v>176.66666666666666</v>
      </c>
      <c r="J75" s="152"/>
      <c r="K75" s="61" t="s">
        <v>69</v>
      </c>
      <c r="L75" s="60">
        <v>1997</v>
      </c>
      <c r="M75" s="60"/>
      <c r="N75" s="62">
        <f t="shared" si="11"/>
        <v>6</v>
      </c>
      <c r="O75" s="85">
        <v>201</v>
      </c>
      <c r="P75" s="154">
        <v>191</v>
      </c>
      <c r="Q75" s="85">
        <v>189</v>
      </c>
      <c r="R75" s="85">
        <v>165</v>
      </c>
      <c r="S75" s="85">
        <v>114</v>
      </c>
      <c r="T75" s="85">
        <v>200</v>
      </c>
      <c r="U75" s="63"/>
      <c r="V75" s="60"/>
      <c r="W75" s="67">
        <v>1</v>
      </c>
    </row>
    <row r="76" spans="1:23" s="55" customFormat="1">
      <c r="A76" s="54" t="s">
        <v>322</v>
      </c>
      <c r="B76" s="55" t="s">
        <v>413</v>
      </c>
      <c r="C76" s="81" t="s">
        <v>414</v>
      </c>
      <c r="D76" s="65" t="s">
        <v>415</v>
      </c>
      <c r="E76" s="65" t="s">
        <v>263</v>
      </c>
      <c r="F76" s="57">
        <f t="shared" si="8"/>
        <v>1104</v>
      </c>
      <c r="G76" s="57">
        <v>0</v>
      </c>
      <c r="H76" s="58">
        <f t="shared" si="9"/>
        <v>1104</v>
      </c>
      <c r="I76" s="59">
        <f t="shared" si="10"/>
        <v>184</v>
      </c>
      <c r="J76" s="152"/>
      <c r="K76" s="61" t="s">
        <v>69</v>
      </c>
      <c r="L76" s="47">
        <v>1992</v>
      </c>
      <c r="M76" s="47"/>
      <c r="N76" s="64">
        <f t="shared" si="11"/>
        <v>6</v>
      </c>
      <c r="O76" s="85">
        <v>173</v>
      </c>
      <c r="P76" s="85">
        <v>191</v>
      </c>
      <c r="Q76" s="85">
        <v>161</v>
      </c>
      <c r="R76" s="85">
        <v>201</v>
      </c>
      <c r="S76" s="85">
        <v>222</v>
      </c>
      <c r="T76" s="85">
        <v>156</v>
      </c>
      <c r="V76" s="47">
        <v>1</v>
      </c>
      <c r="W76" s="44">
        <v>6</v>
      </c>
    </row>
    <row r="77" spans="1:23" s="55" customFormat="1">
      <c r="A77" s="54" t="s">
        <v>325</v>
      </c>
      <c r="B77" s="55" t="s">
        <v>177</v>
      </c>
      <c r="C77" s="80" t="s">
        <v>178</v>
      </c>
      <c r="D77" s="56" t="s">
        <v>179</v>
      </c>
      <c r="E77" s="56" t="s">
        <v>180</v>
      </c>
      <c r="F77" s="57">
        <f t="shared" si="8"/>
        <v>1008</v>
      </c>
      <c r="G77" s="57">
        <v>96</v>
      </c>
      <c r="H77" s="58">
        <f t="shared" si="9"/>
        <v>1104</v>
      </c>
      <c r="I77" s="59">
        <f t="shared" si="10"/>
        <v>168</v>
      </c>
      <c r="J77" s="152"/>
      <c r="K77" s="61" t="s">
        <v>65</v>
      </c>
      <c r="L77" s="60">
        <v>1996</v>
      </c>
      <c r="M77" s="60"/>
      <c r="N77" s="64">
        <f t="shared" si="11"/>
        <v>6</v>
      </c>
      <c r="O77" s="85">
        <v>173</v>
      </c>
      <c r="P77" s="85">
        <v>171</v>
      </c>
      <c r="Q77" s="85">
        <v>160</v>
      </c>
      <c r="R77" s="85">
        <v>178</v>
      </c>
      <c r="S77" s="85">
        <v>170</v>
      </c>
      <c r="T77" s="85">
        <v>156</v>
      </c>
      <c r="U77" s="63"/>
      <c r="V77" s="60"/>
      <c r="W77" s="44">
        <v>3</v>
      </c>
    </row>
    <row r="78" spans="1:23" s="55" customFormat="1">
      <c r="A78" s="54" t="s">
        <v>328</v>
      </c>
      <c r="B78" s="63" t="s">
        <v>166</v>
      </c>
      <c r="C78" s="80" t="s">
        <v>167</v>
      </c>
      <c r="D78" s="56" t="s">
        <v>161</v>
      </c>
      <c r="E78" s="56" t="s">
        <v>89</v>
      </c>
      <c r="F78" s="57">
        <f t="shared" si="8"/>
        <v>1052</v>
      </c>
      <c r="G78" s="57">
        <v>48</v>
      </c>
      <c r="H78" s="58">
        <f t="shared" si="9"/>
        <v>1100</v>
      </c>
      <c r="I78" s="59">
        <f t="shared" si="10"/>
        <v>175.33333333333334</v>
      </c>
      <c r="J78" s="152"/>
      <c r="K78" s="61" t="s">
        <v>69</v>
      </c>
      <c r="L78" s="60">
        <v>1995</v>
      </c>
      <c r="M78" s="60"/>
      <c r="N78" s="62">
        <f t="shared" si="11"/>
        <v>6</v>
      </c>
      <c r="O78" s="85">
        <v>210</v>
      </c>
      <c r="P78" s="154">
        <v>156</v>
      </c>
      <c r="Q78" s="85">
        <v>178</v>
      </c>
      <c r="R78" s="85">
        <v>167</v>
      </c>
      <c r="S78" s="85">
        <v>151</v>
      </c>
      <c r="T78" s="85">
        <v>190</v>
      </c>
      <c r="U78" s="63"/>
      <c r="V78" s="60"/>
      <c r="W78" s="60">
        <v>3</v>
      </c>
    </row>
    <row r="79" spans="1:23" s="55" customFormat="1">
      <c r="A79" s="54" t="s">
        <v>329</v>
      </c>
      <c r="B79" s="55" t="s">
        <v>460</v>
      </c>
      <c r="C79" s="80" t="s">
        <v>461</v>
      </c>
      <c r="D79" s="56" t="s">
        <v>423</v>
      </c>
      <c r="E79" s="56" t="s">
        <v>408</v>
      </c>
      <c r="F79" s="57">
        <f t="shared" si="8"/>
        <v>1051</v>
      </c>
      <c r="G79" s="57">
        <v>48</v>
      </c>
      <c r="H79" s="58">
        <f t="shared" si="9"/>
        <v>1099</v>
      </c>
      <c r="I79" s="59">
        <f t="shared" si="10"/>
        <v>175.16666666666666</v>
      </c>
      <c r="J79" s="152"/>
      <c r="K79" s="63" t="s">
        <v>69</v>
      </c>
      <c r="L79" s="60">
        <v>1996</v>
      </c>
      <c r="M79" s="60"/>
      <c r="N79" s="64">
        <f t="shared" si="11"/>
        <v>6</v>
      </c>
      <c r="O79" s="85">
        <v>156</v>
      </c>
      <c r="P79" s="85">
        <v>162</v>
      </c>
      <c r="Q79" s="85">
        <v>188</v>
      </c>
      <c r="R79" s="85">
        <v>170</v>
      </c>
      <c r="S79" s="85">
        <v>165</v>
      </c>
      <c r="T79" s="85">
        <v>210</v>
      </c>
      <c r="U79" s="63"/>
      <c r="V79" s="60"/>
      <c r="W79" s="44">
        <v>6</v>
      </c>
    </row>
    <row r="80" spans="1:23" s="55" customFormat="1">
      <c r="A80" s="54" t="s">
        <v>335</v>
      </c>
      <c r="B80" s="63" t="s">
        <v>453</v>
      </c>
      <c r="C80" s="80" t="s">
        <v>454</v>
      </c>
      <c r="D80" s="56" t="s">
        <v>232</v>
      </c>
      <c r="E80" s="56" t="s">
        <v>233</v>
      </c>
      <c r="F80" s="57">
        <f t="shared" si="8"/>
        <v>1046</v>
      </c>
      <c r="G80" s="57">
        <v>48</v>
      </c>
      <c r="H80" s="58">
        <f t="shared" si="9"/>
        <v>1094</v>
      </c>
      <c r="I80" s="59">
        <f t="shared" si="10"/>
        <v>174.33333333333334</v>
      </c>
      <c r="J80" s="152"/>
      <c r="K80" s="61" t="s">
        <v>65</v>
      </c>
      <c r="L80" s="60">
        <v>1995</v>
      </c>
      <c r="M80" s="60"/>
      <c r="N80" s="62">
        <f t="shared" si="11"/>
        <v>6</v>
      </c>
      <c r="O80" s="85">
        <v>211</v>
      </c>
      <c r="P80" s="85">
        <v>156</v>
      </c>
      <c r="Q80" s="85">
        <v>158</v>
      </c>
      <c r="R80" s="85">
        <v>176</v>
      </c>
      <c r="S80" s="85">
        <v>177</v>
      </c>
      <c r="T80" s="85">
        <v>168</v>
      </c>
      <c r="U80" s="63"/>
      <c r="V80" s="60">
        <v>1</v>
      </c>
      <c r="W80" s="67">
        <v>6</v>
      </c>
    </row>
    <row r="81" spans="1:23" s="55" customFormat="1">
      <c r="A81" s="54" t="s">
        <v>339</v>
      </c>
      <c r="B81" s="55" t="s">
        <v>141</v>
      </c>
      <c r="C81" s="80" t="s">
        <v>142</v>
      </c>
      <c r="D81" s="56" t="s">
        <v>63</v>
      </c>
      <c r="E81" s="56" t="s">
        <v>64</v>
      </c>
      <c r="F81" s="57">
        <f t="shared" si="8"/>
        <v>1045</v>
      </c>
      <c r="G81" s="57">
        <v>48</v>
      </c>
      <c r="H81" s="58">
        <f t="shared" si="9"/>
        <v>1093</v>
      </c>
      <c r="I81" s="59">
        <f t="shared" si="10"/>
        <v>174.16666666666666</v>
      </c>
      <c r="J81" s="152"/>
      <c r="K81" s="61" t="s">
        <v>69</v>
      </c>
      <c r="L81" s="60">
        <v>1999</v>
      </c>
      <c r="M81" s="60"/>
      <c r="N81" s="62">
        <f t="shared" si="11"/>
        <v>6</v>
      </c>
      <c r="O81" s="85">
        <v>154</v>
      </c>
      <c r="P81" s="154">
        <v>172</v>
      </c>
      <c r="Q81" s="85">
        <v>157</v>
      </c>
      <c r="R81" s="85">
        <v>191</v>
      </c>
      <c r="S81" s="85">
        <v>158</v>
      </c>
      <c r="T81" s="85">
        <v>213</v>
      </c>
      <c r="U81" s="63"/>
      <c r="V81" s="60"/>
      <c r="W81" s="47">
        <v>2</v>
      </c>
    </row>
    <row r="82" spans="1:23" s="55" customFormat="1">
      <c r="A82" s="54" t="s">
        <v>342</v>
      </c>
      <c r="B82" s="55" t="s">
        <v>169</v>
      </c>
      <c r="C82" s="80" t="s">
        <v>170</v>
      </c>
      <c r="D82" s="56" t="s">
        <v>63</v>
      </c>
      <c r="E82" s="56" t="s">
        <v>64</v>
      </c>
      <c r="F82" s="57">
        <f t="shared" si="8"/>
        <v>1039</v>
      </c>
      <c r="G82" s="57">
        <v>48</v>
      </c>
      <c r="H82" s="58">
        <f t="shared" si="9"/>
        <v>1087</v>
      </c>
      <c r="I82" s="59">
        <f t="shared" si="10"/>
        <v>173.16666666666666</v>
      </c>
      <c r="J82" s="152"/>
      <c r="K82" s="61" t="s">
        <v>69</v>
      </c>
      <c r="L82" s="60">
        <v>1997</v>
      </c>
      <c r="M82" s="60"/>
      <c r="N82" s="62">
        <f t="shared" si="11"/>
        <v>6</v>
      </c>
      <c r="O82" s="85">
        <v>204</v>
      </c>
      <c r="P82" s="85">
        <v>173</v>
      </c>
      <c r="Q82" s="85">
        <v>188</v>
      </c>
      <c r="R82" s="85">
        <v>164</v>
      </c>
      <c r="S82" s="85">
        <v>143</v>
      </c>
      <c r="T82" s="85">
        <v>167</v>
      </c>
      <c r="U82" s="63"/>
      <c r="V82" s="60"/>
      <c r="W82" s="60">
        <v>3</v>
      </c>
    </row>
    <row r="83" spans="1:23" s="55" customFormat="1">
      <c r="A83" s="54" t="s">
        <v>343</v>
      </c>
      <c r="B83" s="55" t="s">
        <v>456</v>
      </c>
      <c r="C83" s="81" t="s">
        <v>457</v>
      </c>
      <c r="D83" s="65" t="s">
        <v>220</v>
      </c>
      <c r="E83" s="65" t="s">
        <v>221</v>
      </c>
      <c r="F83" s="57">
        <f t="shared" si="8"/>
        <v>1081</v>
      </c>
      <c r="G83" s="57">
        <v>0</v>
      </c>
      <c r="H83" s="58">
        <f t="shared" si="9"/>
        <v>1081</v>
      </c>
      <c r="I83" s="59">
        <f t="shared" si="10"/>
        <v>180.16666666666666</v>
      </c>
      <c r="J83" s="93"/>
      <c r="K83" s="55" t="s">
        <v>69</v>
      </c>
      <c r="L83" s="47">
        <v>1991</v>
      </c>
      <c r="M83" s="47"/>
      <c r="N83" s="77">
        <f t="shared" si="11"/>
        <v>6</v>
      </c>
      <c r="O83" s="86">
        <v>167</v>
      </c>
      <c r="P83" s="86">
        <v>205</v>
      </c>
      <c r="Q83" s="86">
        <v>136</v>
      </c>
      <c r="R83" s="86">
        <v>191</v>
      </c>
      <c r="S83" s="86">
        <v>162</v>
      </c>
      <c r="T83" s="86">
        <v>220</v>
      </c>
      <c r="U83" s="63"/>
      <c r="V83" s="60"/>
      <c r="W83" s="44">
        <v>6</v>
      </c>
    </row>
    <row r="84" spans="1:23" s="55" customFormat="1">
      <c r="A84" s="54" t="s">
        <v>352</v>
      </c>
      <c r="B84" s="55" t="s">
        <v>241</v>
      </c>
      <c r="C84" s="81" t="s">
        <v>242</v>
      </c>
      <c r="D84" s="56" t="s">
        <v>157</v>
      </c>
      <c r="E84" s="56" t="s">
        <v>153</v>
      </c>
      <c r="F84" s="57">
        <f t="shared" si="8"/>
        <v>1032</v>
      </c>
      <c r="G84" s="57">
        <v>48</v>
      </c>
      <c r="H84" s="58">
        <f t="shared" si="9"/>
        <v>1080</v>
      </c>
      <c r="I84" s="59">
        <f t="shared" si="10"/>
        <v>172</v>
      </c>
      <c r="J84" s="152"/>
      <c r="K84" s="61" t="s">
        <v>69</v>
      </c>
      <c r="L84" s="60">
        <v>1996</v>
      </c>
      <c r="M84" s="60"/>
      <c r="N84" s="64">
        <f t="shared" si="11"/>
        <v>6</v>
      </c>
      <c r="O84" s="85">
        <v>189</v>
      </c>
      <c r="P84" s="85">
        <v>155</v>
      </c>
      <c r="Q84" s="85">
        <v>176</v>
      </c>
      <c r="R84" s="85">
        <v>172</v>
      </c>
      <c r="S84" s="85">
        <v>161</v>
      </c>
      <c r="T84" s="85">
        <v>179</v>
      </c>
      <c r="U84" s="63"/>
      <c r="V84" s="47"/>
      <c r="W84" s="44">
        <v>4</v>
      </c>
    </row>
    <row r="85" spans="1:23" s="55" customFormat="1">
      <c r="A85" s="54" t="s">
        <v>354</v>
      </c>
      <c r="B85" s="63" t="s">
        <v>172</v>
      </c>
      <c r="C85" s="80" t="s">
        <v>173</v>
      </c>
      <c r="D85" s="56" t="s">
        <v>174</v>
      </c>
      <c r="E85" s="56" t="s">
        <v>175</v>
      </c>
      <c r="F85" s="57">
        <f t="shared" si="8"/>
        <v>1019</v>
      </c>
      <c r="G85" s="57">
        <v>48</v>
      </c>
      <c r="H85" s="58">
        <f t="shared" si="9"/>
        <v>1067</v>
      </c>
      <c r="I85" s="59">
        <f t="shared" si="10"/>
        <v>169.83333333333334</v>
      </c>
      <c r="J85" s="152"/>
      <c r="K85" s="61" t="s">
        <v>69</v>
      </c>
      <c r="L85" s="60">
        <v>1999</v>
      </c>
      <c r="M85" s="60"/>
      <c r="N85" s="62">
        <f t="shared" si="11"/>
        <v>6</v>
      </c>
      <c r="O85" s="85">
        <v>149</v>
      </c>
      <c r="P85" s="85">
        <v>148</v>
      </c>
      <c r="Q85" s="85">
        <v>210</v>
      </c>
      <c r="R85" s="85">
        <v>143</v>
      </c>
      <c r="S85" s="85">
        <v>199</v>
      </c>
      <c r="T85" s="85">
        <v>170</v>
      </c>
      <c r="U85" s="63"/>
      <c r="V85" s="60"/>
      <c r="W85" s="44">
        <v>3</v>
      </c>
    </row>
    <row r="86" spans="1:23" s="55" customFormat="1">
      <c r="A86" s="54" t="s">
        <v>358</v>
      </c>
      <c r="B86" s="55" t="s">
        <v>489</v>
      </c>
      <c r="C86" s="80" t="s">
        <v>490</v>
      </c>
      <c r="D86" s="56" t="s">
        <v>440</v>
      </c>
      <c r="E86" s="56" t="s">
        <v>408</v>
      </c>
      <c r="F86" s="57">
        <f t="shared" si="8"/>
        <v>1065</v>
      </c>
      <c r="G86" s="57">
        <v>0</v>
      </c>
      <c r="H86" s="58">
        <f t="shared" si="9"/>
        <v>1065</v>
      </c>
      <c r="I86" s="59">
        <f t="shared" si="10"/>
        <v>177.5</v>
      </c>
      <c r="J86" s="152"/>
      <c r="K86" s="61" t="s">
        <v>69</v>
      </c>
      <c r="L86" s="60">
        <v>1994</v>
      </c>
      <c r="M86" s="60"/>
      <c r="N86" s="62">
        <f t="shared" si="11"/>
        <v>6</v>
      </c>
      <c r="O86" s="85">
        <v>169</v>
      </c>
      <c r="P86" s="85">
        <v>211</v>
      </c>
      <c r="Q86" s="85">
        <v>163</v>
      </c>
      <c r="R86" s="85">
        <v>155</v>
      </c>
      <c r="S86" s="85">
        <v>153</v>
      </c>
      <c r="T86" s="85">
        <v>214</v>
      </c>
      <c r="U86" s="63"/>
      <c r="V86" s="60"/>
      <c r="W86" s="60">
        <v>6</v>
      </c>
    </row>
    <row r="87" spans="1:23" s="55" customFormat="1">
      <c r="A87" s="54" t="s">
        <v>362</v>
      </c>
      <c r="B87" s="63" t="s">
        <v>340</v>
      </c>
      <c r="C87" s="80" t="s">
        <v>341</v>
      </c>
      <c r="D87" s="56" t="s">
        <v>308</v>
      </c>
      <c r="E87" s="56" t="s">
        <v>309</v>
      </c>
      <c r="F87" s="57">
        <f t="shared" si="8"/>
        <v>968</v>
      </c>
      <c r="G87" s="57">
        <v>96</v>
      </c>
      <c r="H87" s="58">
        <f t="shared" si="9"/>
        <v>1064</v>
      </c>
      <c r="I87" s="59">
        <f t="shared" si="10"/>
        <v>161.33333333333334</v>
      </c>
      <c r="J87" s="152"/>
      <c r="K87" s="61" t="s">
        <v>65</v>
      </c>
      <c r="L87" s="60">
        <v>1996</v>
      </c>
      <c r="M87" s="60"/>
      <c r="N87" s="62">
        <f t="shared" si="11"/>
        <v>6</v>
      </c>
      <c r="O87" s="85">
        <v>166</v>
      </c>
      <c r="P87" s="154">
        <v>135</v>
      </c>
      <c r="Q87" s="85">
        <v>172</v>
      </c>
      <c r="R87" s="85">
        <v>138</v>
      </c>
      <c r="S87" s="85">
        <v>199</v>
      </c>
      <c r="T87" s="85">
        <v>158</v>
      </c>
      <c r="U87" s="63"/>
      <c r="V87" s="60"/>
      <c r="W87" s="44">
        <v>5</v>
      </c>
    </row>
    <row r="88" spans="1:23">
      <c r="A88" s="54" t="s">
        <v>363</v>
      </c>
      <c r="B88" s="55" t="s">
        <v>257</v>
      </c>
      <c r="C88" s="80" t="s">
        <v>258</v>
      </c>
      <c r="D88" s="56" t="s">
        <v>63</v>
      </c>
      <c r="E88" s="56" t="s">
        <v>64</v>
      </c>
      <c r="F88" s="57">
        <f t="shared" si="8"/>
        <v>967</v>
      </c>
      <c r="G88" s="57">
        <v>96</v>
      </c>
      <c r="H88" s="58">
        <f t="shared" si="9"/>
        <v>1063</v>
      </c>
      <c r="I88" s="59">
        <f t="shared" si="10"/>
        <v>161.16666666666666</v>
      </c>
      <c r="J88" s="152"/>
      <c r="K88" s="61" t="s">
        <v>65</v>
      </c>
      <c r="L88" s="60">
        <v>2000</v>
      </c>
      <c r="M88" s="60"/>
      <c r="N88" s="62">
        <f t="shared" si="11"/>
        <v>6</v>
      </c>
      <c r="O88" s="85">
        <v>161</v>
      </c>
      <c r="P88" s="85">
        <v>157</v>
      </c>
      <c r="Q88" s="85">
        <v>147</v>
      </c>
      <c r="R88" s="85">
        <v>160</v>
      </c>
      <c r="S88" s="85">
        <v>157</v>
      </c>
      <c r="T88" s="85">
        <v>185</v>
      </c>
      <c r="U88" s="63"/>
      <c r="V88" s="60"/>
      <c r="W88" s="47">
        <v>4</v>
      </c>
    </row>
    <row r="89" spans="1:23">
      <c r="A89" s="54" t="s">
        <v>366</v>
      </c>
      <c r="B89" s="55" t="s">
        <v>462</v>
      </c>
      <c r="C89" s="80" t="s">
        <v>463</v>
      </c>
      <c r="D89" s="56" t="s">
        <v>277</v>
      </c>
      <c r="E89" s="56" t="s">
        <v>278</v>
      </c>
      <c r="F89" s="57">
        <f t="shared" si="8"/>
        <v>1062</v>
      </c>
      <c r="G89" s="57">
        <v>0</v>
      </c>
      <c r="H89" s="58">
        <f t="shared" si="9"/>
        <v>1062</v>
      </c>
      <c r="I89" s="59">
        <f t="shared" si="10"/>
        <v>177</v>
      </c>
      <c r="J89" s="152"/>
      <c r="K89" s="61" t="s">
        <v>69</v>
      </c>
      <c r="L89" s="60">
        <v>1992</v>
      </c>
      <c r="M89" s="60"/>
      <c r="N89" s="62">
        <f t="shared" si="11"/>
        <v>6</v>
      </c>
      <c r="O89" s="85">
        <v>133</v>
      </c>
      <c r="P89" s="85">
        <v>213</v>
      </c>
      <c r="Q89" s="85">
        <v>181</v>
      </c>
      <c r="R89" s="85">
        <v>188</v>
      </c>
      <c r="S89" s="85">
        <v>120</v>
      </c>
      <c r="T89" s="85">
        <v>227</v>
      </c>
      <c r="U89" s="63"/>
      <c r="V89" s="60"/>
      <c r="W89" s="67">
        <v>6</v>
      </c>
    </row>
    <row r="90" spans="1:23">
      <c r="A90" s="54" t="s">
        <v>371</v>
      </c>
      <c r="B90" s="55" t="s">
        <v>330</v>
      </c>
      <c r="C90" s="80" t="s">
        <v>331</v>
      </c>
      <c r="D90" s="56" t="s">
        <v>332</v>
      </c>
      <c r="E90" s="56" t="s">
        <v>64</v>
      </c>
      <c r="F90" s="57">
        <f t="shared" si="8"/>
        <v>1008</v>
      </c>
      <c r="G90" s="57">
        <v>48</v>
      </c>
      <c r="H90" s="58">
        <f t="shared" si="9"/>
        <v>1056</v>
      </c>
      <c r="I90" s="59">
        <f t="shared" si="10"/>
        <v>168</v>
      </c>
      <c r="J90" s="152"/>
      <c r="K90" s="61" t="s">
        <v>69</v>
      </c>
      <c r="L90" s="60">
        <v>1996</v>
      </c>
      <c r="M90" s="60"/>
      <c r="N90" s="62">
        <f t="shared" si="11"/>
        <v>6</v>
      </c>
      <c r="O90" s="85">
        <v>166</v>
      </c>
      <c r="P90" s="154">
        <v>125</v>
      </c>
      <c r="Q90" s="85">
        <v>163</v>
      </c>
      <c r="R90" s="85">
        <v>211</v>
      </c>
      <c r="S90" s="85">
        <v>167</v>
      </c>
      <c r="T90" s="85">
        <v>176</v>
      </c>
      <c r="U90" s="63"/>
      <c r="V90" s="60"/>
      <c r="W90" s="67">
        <v>5</v>
      </c>
    </row>
    <row r="91" spans="1:23">
      <c r="A91" s="54" t="s">
        <v>374</v>
      </c>
      <c r="B91" s="55" t="s">
        <v>104</v>
      </c>
      <c r="C91" s="80" t="s">
        <v>105</v>
      </c>
      <c r="D91" s="56" t="s">
        <v>106</v>
      </c>
      <c r="E91" s="56" t="s">
        <v>107</v>
      </c>
      <c r="F91" s="57">
        <f t="shared" si="8"/>
        <v>959</v>
      </c>
      <c r="G91" s="57">
        <v>96</v>
      </c>
      <c r="H91" s="58">
        <f t="shared" si="9"/>
        <v>1055</v>
      </c>
      <c r="I91" s="59">
        <f t="shared" si="10"/>
        <v>159.83333333333334</v>
      </c>
      <c r="J91" s="152"/>
      <c r="K91" s="61" t="s">
        <v>65</v>
      </c>
      <c r="L91" s="60">
        <v>1996</v>
      </c>
      <c r="M91" s="60"/>
      <c r="N91" s="62">
        <f t="shared" si="11"/>
        <v>6</v>
      </c>
      <c r="O91" s="85">
        <v>147</v>
      </c>
      <c r="P91" s="85">
        <v>150</v>
      </c>
      <c r="Q91" s="85">
        <v>213</v>
      </c>
      <c r="R91" s="85">
        <v>133</v>
      </c>
      <c r="S91" s="85">
        <v>153</v>
      </c>
      <c r="T91" s="85">
        <v>163</v>
      </c>
      <c r="U91" s="63"/>
      <c r="V91" s="60"/>
      <c r="W91" s="47">
        <v>1</v>
      </c>
    </row>
    <row r="92" spans="1:23">
      <c r="A92" s="54" t="s">
        <v>377</v>
      </c>
      <c r="B92" s="55" t="s">
        <v>465</v>
      </c>
      <c r="C92" s="83" t="s">
        <v>466</v>
      </c>
      <c r="D92" s="56" t="s">
        <v>423</v>
      </c>
      <c r="E92" s="56" t="s">
        <v>408</v>
      </c>
      <c r="F92" s="57">
        <f t="shared" si="8"/>
        <v>1006</v>
      </c>
      <c r="G92" s="57">
        <v>48</v>
      </c>
      <c r="H92" s="58">
        <f t="shared" si="9"/>
        <v>1054</v>
      </c>
      <c r="I92" s="59">
        <f t="shared" si="10"/>
        <v>167.66666666666666</v>
      </c>
      <c r="J92" s="152"/>
      <c r="K92" s="61" t="s">
        <v>65</v>
      </c>
      <c r="L92" s="60">
        <v>1994</v>
      </c>
      <c r="M92" s="60"/>
      <c r="N92" s="62">
        <f t="shared" si="11"/>
        <v>6</v>
      </c>
      <c r="O92" s="85">
        <v>156</v>
      </c>
      <c r="P92" s="85">
        <v>151</v>
      </c>
      <c r="Q92" s="85">
        <v>200</v>
      </c>
      <c r="R92" s="85">
        <v>146</v>
      </c>
      <c r="S92" s="85">
        <v>178</v>
      </c>
      <c r="T92" s="85">
        <v>175</v>
      </c>
      <c r="U92" s="63"/>
      <c r="V92" s="60">
        <v>1</v>
      </c>
      <c r="W92" s="44">
        <v>6</v>
      </c>
    </row>
    <row r="93" spans="1:23">
      <c r="A93" s="54" t="s">
        <v>382</v>
      </c>
      <c r="B93" s="55" t="s">
        <v>472</v>
      </c>
      <c r="C93" s="80" t="s">
        <v>473</v>
      </c>
      <c r="D93" s="56" t="s">
        <v>450</v>
      </c>
      <c r="E93" s="56" t="s">
        <v>451</v>
      </c>
      <c r="F93" s="57">
        <f t="shared" si="8"/>
        <v>993</v>
      </c>
      <c r="G93" s="57">
        <v>48</v>
      </c>
      <c r="H93" s="58">
        <f t="shared" si="9"/>
        <v>1041</v>
      </c>
      <c r="I93" s="59">
        <f t="shared" si="10"/>
        <v>165.5</v>
      </c>
      <c r="J93" s="152"/>
      <c r="K93" s="61" t="s">
        <v>69</v>
      </c>
      <c r="L93" s="60">
        <v>1997</v>
      </c>
      <c r="M93" s="60"/>
      <c r="N93" s="62">
        <f t="shared" si="11"/>
        <v>6</v>
      </c>
      <c r="O93" s="85">
        <v>116</v>
      </c>
      <c r="P93" s="85">
        <v>174</v>
      </c>
      <c r="Q93" s="85">
        <v>180</v>
      </c>
      <c r="R93" s="85">
        <v>127</v>
      </c>
      <c r="S93" s="85">
        <v>218</v>
      </c>
      <c r="T93" s="85">
        <v>178</v>
      </c>
      <c r="U93" s="63"/>
      <c r="V93" s="60"/>
      <c r="W93" s="60">
        <v>6</v>
      </c>
    </row>
    <row r="94" spans="1:23">
      <c r="A94" s="54" t="s">
        <v>387</v>
      </c>
      <c r="B94" s="55" t="s">
        <v>144</v>
      </c>
      <c r="C94" s="80" t="s">
        <v>145</v>
      </c>
      <c r="D94" s="56" t="s">
        <v>118</v>
      </c>
      <c r="E94" s="56" t="s">
        <v>119</v>
      </c>
      <c r="F94" s="57">
        <f t="shared" si="8"/>
        <v>991</v>
      </c>
      <c r="G94" s="57">
        <v>48</v>
      </c>
      <c r="H94" s="58">
        <f t="shared" si="9"/>
        <v>1039</v>
      </c>
      <c r="I94" s="59">
        <f t="shared" si="10"/>
        <v>165.16666666666666</v>
      </c>
      <c r="J94" s="152"/>
      <c r="K94" s="61" t="s">
        <v>69</v>
      </c>
      <c r="L94" s="60">
        <v>1999</v>
      </c>
      <c r="M94" s="60"/>
      <c r="N94" s="62">
        <f t="shared" si="11"/>
        <v>6</v>
      </c>
      <c r="O94" s="85">
        <v>204</v>
      </c>
      <c r="P94" s="85">
        <v>177</v>
      </c>
      <c r="Q94" s="85">
        <v>136</v>
      </c>
      <c r="R94" s="85">
        <v>170</v>
      </c>
      <c r="S94" s="85">
        <v>136</v>
      </c>
      <c r="T94" s="85">
        <v>168</v>
      </c>
      <c r="U94" s="63"/>
      <c r="V94" s="60"/>
      <c r="W94" s="60">
        <v>2</v>
      </c>
    </row>
    <row r="95" spans="1:23">
      <c r="A95" s="54" t="s">
        <v>392</v>
      </c>
      <c r="B95" s="55" t="s">
        <v>244</v>
      </c>
      <c r="C95" s="80" t="s">
        <v>245</v>
      </c>
      <c r="D95" s="56" t="s">
        <v>246</v>
      </c>
      <c r="E95" s="56" t="s">
        <v>247</v>
      </c>
      <c r="F95" s="57">
        <f t="shared" si="8"/>
        <v>986</v>
      </c>
      <c r="G95" s="57">
        <v>48</v>
      </c>
      <c r="H95" s="58">
        <f t="shared" si="9"/>
        <v>1034</v>
      </c>
      <c r="I95" s="59">
        <f t="shared" si="10"/>
        <v>164.33333333333334</v>
      </c>
      <c r="J95" s="152"/>
      <c r="K95" s="61" t="s">
        <v>69</v>
      </c>
      <c r="L95" s="60">
        <v>1998</v>
      </c>
      <c r="M95" s="60"/>
      <c r="N95" s="64">
        <f t="shared" si="11"/>
        <v>6</v>
      </c>
      <c r="O95" s="85">
        <v>152</v>
      </c>
      <c r="P95" s="85">
        <v>175</v>
      </c>
      <c r="Q95" s="85">
        <v>179</v>
      </c>
      <c r="R95" s="85">
        <v>146</v>
      </c>
      <c r="S95" s="85">
        <v>157</v>
      </c>
      <c r="T95" s="85">
        <v>177</v>
      </c>
      <c r="U95" s="63"/>
      <c r="V95" s="60"/>
      <c r="W95" s="44">
        <v>4</v>
      </c>
    </row>
    <row r="96" spans="1:23">
      <c r="A96" s="54" t="s">
        <v>396</v>
      </c>
      <c r="B96" s="55" t="s">
        <v>333</v>
      </c>
      <c r="C96" s="80" t="s">
        <v>334</v>
      </c>
      <c r="D96" s="56" t="s">
        <v>63</v>
      </c>
      <c r="E96" s="56" t="s">
        <v>64</v>
      </c>
      <c r="F96" s="57">
        <f t="shared" si="8"/>
        <v>980</v>
      </c>
      <c r="G96" s="57">
        <v>48</v>
      </c>
      <c r="H96" s="58">
        <f t="shared" si="9"/>
        <v>1028</v>
      </c>
      <c r="I96" s="59">
        <f t="shared" si="10"/>
        <v>163.33333333333334</v>
      </c>
      <c r="J96" s="152"/>
      <c r="K96" s="61" t="s">
        <v>69</v>
      </c>
      <c r="L96" s="60">
        <v>1995</v>
      </c>
      <c r="M96" s="60"/>
      <c r="N96" s="62">
        <f t="shared" si="11"/>
        <v>6</v>
      </c>
      <c r="O96" s="85">
        <v>162</v>
      </c>
      <c r="P96" s="85">
        <v>148</v>
      </c>
      <c r="Q96" s="85">
        <v>167</v>
      </c>
      <c r="R96" s="85">
        <v>198</v>
      </c>
      <c r="S96" s="85">
        <v>161</v>
      </c>
      <c r="T96" s="85">
        <v>144</v>
      </c>
      <c r="U96" s="63"/>
      <c r="V96" s="60"/>
      <c r="W96" s="44">
        <v>5</v>
      </c>
    </row>
    <row r="97" spans="1:23">
      <c r="A97" s="54" t="s">
        <v>401</v>
      </c>
      <c r="B97" s="55" t="s">
        <v>249</v>
      </c>
      <c r="C97" s="80" t="s">
        <v>250</v>
      </c>
      <c r="D97" s="56" t="s">
        <v>251</v>
      </c>
      <c r="E97" s="56" t="s">
        <v>252</v>
      </c>
      <c r="F97" s="57">
        <f t="shared" si="8"/>
        <v>977</v>
      </c>
      <c r="G97" s="57">
        <v>48</v>
      </c>
      <c r="H97" s="58">
        <f t="shared" si="9"/>
        <v>1025</v>
      </c>
      <c r="I97" s="59">
        <f t="shared" si="10"/>
        <v>162.83333333333334</v>
      </c>
      <c r="J97" s="152"/>
      <c r="K97" s="61" t="s">
        <v>65</v>
      </c>
      <c r="L97" s="60">
        <v>1994</v>
      </c>
      <c r="M97" s="60"/>
      <c r="N97" s="64">
        <f t="shared" si="11"/>
        <v>6</v>
      </c>
      <c r="O97" s="85">
        <v>170</v>
      </c>
      <c r="P97" s="85">
        <v>161</v>
      </c>
      <c r="Q97" s="85">
        <v>141</v>
      </c>
      <c r="R97" s="85">
        <v>137</v>
      </c>
      <c r="S97" s="85">
        <v>164</v>
      </c>
      <c r="T97" s="85">
        <v>204</v>
      </c>
      <c r="U97" s="63"/>
      <c r="V97" s="60">
        <v>1</v>
      </c>
      <c r="W97" s="44">
        <v>4</v>
      </c>
    </row>
    <row r="98" spans="1:23">
      <c r="A98" s="54" t="s">
        <v>404</v>
      </c>
      <c r="B98" s="55" t="s">
        <v>483</v>
      </c>
      <c r="C98" s="80" t="s">
        <v>484</v>
      </c>
      <c r="D98" s="56" t="s">
        <v>232</v>
      </c>
      <c r="E98" s="56" t="s">
        <v>233</v>
      </c>
      <c r="F98" s="57">
        <f t="shared" si="8"/>
        <v>929</v>
      </c>
      <c r="G98" s="57">
        <v>96</v>
      </c>
      <c r="H98" s="58">
        <f t="shared" si="9"/>
        <v>1025</v>
      </c>
      <c r="I98" s="59">
        <f t="shared" si="10"/>
        <v>154.83333333333334</v>
      </c>
      <c r="J98" s="152"/>
      <c r="K98" s="61" t="s">
        <v>65</v>
      </c>
      <c r="L98" s="60">
        <v>1998</v>
      </c>
      <c r="M98" s="60"/>
      <c r="N98" s="62">
        <f t="shared" si="11"/>
        <v>6</v>
      </c>
      <c r="O98" s="85">
        <v>137</v>
      </c>
      <c r="P98" s="85">
        <v>193</v>
      </c>
      <c r="Q98" s="85">
        <v>127</v>
      </c>
      <c r="R98" s="85">
        <v>152</v>
      </c>
      <c r="S98" s="85">
        <v>133</v>
      </c>
      <c r="T98" s="85">
        <v>187</v>
      </c>
      <c r="U98" s="63"/>
      <c r="V98" s="60"/>
      <c r="W98" s="67">
        <v>6</v>
      </c>
    </row>
    <row r="99" spans="1:23">
      <c r="A99" s="54" t="s">
        <v>409</v>
      </c>
      <c r="B99" s="55" t="s">
        <v>254</v>
      </c>
      <c r="C99" s="81" t="s">
        <v>255</v>
      </c>
      <c r="D99" s="56" t="s">
        <v>246</v>
      </c>
      <c r="E99" s="56" t="s">
        <v>247</v>
      </c>
      <c r="F99" s="57">
        <f t="shared" si="8"/>
        <v>976</v>
      </c>
      <c r="G99" s="57">
        <v>48</v>
      </c>
      <c r="H99" s="58">
        <f t="shared" si="9"/>
        <v>1024</v>
      </c>
      <c r="I99" s="59">
        <f t="shared" si="10"/>
        <v>162.66666666666666</v>
      </c>
      <c r="J99" s="152">
        <v>22</v>
      </c>
      <c r="K99" s="61" t="s">
        <v>69</v>
      </c>
      <c r="L99" s="47">
        <v>1997</v>
      </c>
      <c r="M99" s="47"/>
      <c r="N99" s="62">
        <f t="shared" si="11"/>
        <v>6</v>
      </c>
      <c r="O99" s="86">
        <v>148</v>
      </c>
      <c r="P99" s="154">
        <v>145</v>
      </c>
      <c r="Q99" s="85">
        <v>166</v>
      </c>
      <c r="R99" s="85">
        <v>179</v>
      </c>
      <c r="S99" s="85">
        <v>140</v>
      </c>
      <c r="T99" s="85">
        <v>198</v>
      </c>
      <c r="U99" s="55"/>
      <c r="W99" s="47">
        <v>4</v>
      </c>
    </row>
    <row r="100" spans="1:23">
      <c r="A100" s="54" t="s">
        <v>412</v>
      </c>
      <c r="B100" s="55" t="s">
        <v>46</v>
      </c>
      <c r="C100" s="80" t="s">
        <v>475</v>
      </c>
      <c r="D100" s="56" t="s">
        <v>277</v>
      </c>
      <c r="E100" s="56" t="s">
        <v>278</v>
      </c>
      <c r="F100" s="57">
        <f t="shared" si="8"/>
        <v>976</v>
      </c>
      <c r="G100" s="57">
        <v>48</v>
      </c>
      <c r="H100" s="58">
        <f t="shared" si="9"/>
        <v>1024</v>
      </c>
      <c r="I100" s="59">
        <f t="shared" si="10"/>
        <v>162.66666666666666</v>
      </c>
      <c r="J100" s="152">
        <v>16</v>
      </c>
      <c r="K100" s="61" t="s">
        <v>65</v>
      </c>
      <c r="L100" s="60">
        <v>1996</v>
      </c>
      <c r="M100" s="60"/>
      <c r="N100" s="62">
        <f t="shared" si="11"/>
        <v>6</v>
      </c>
      <c r="O100" s="85">
        <v>178</v>
      </c>
      <c r="P100" s="85">
        <v>160</v>
      </c>
      <c r="Q100" s="85">
        <v>156</v>
      </c>
      <c r="R100" s="85">
        <v>148</v>
      </c>
      <c r="S100" s="85">
        <v>155</v>
      </c>
      <c r="T100" s="85">
        <v>179</v>
      </c>
      <c r="U100" s="63"/>
      <c r="V100" s="60">
        <v>1</v>
      </c>
      <c r="W100" s="67">
        <v>6</v>
      </c>
    </row>
    <row r="101" spans="1:23">
      <c r="A101" s="54" t="s">
        <v>416</v>
      </c>
      <c r="B101" s="63" t="s">
        <v>135</v>
      </c>
      <c r="C101" s="80" t="s">
        <v>136</v>
      </c>
      <c r="D101" s="56" t="s">
        <v>106</v>
      </c>
      <c r="E101" s="56" t="s">
        <v>107</v>
      </c>
      <c r="F101" s="57">
        <f t="shared" ref="F101:F124" si="12">IF(O101="","",SUM(O101:T101))</f>
        <v>975</v>
      </c>
      <c r="G101" s="57">
        <v>48</v>
      </c>
      <c r="H101" s="58">
        <f t="shared" ref="H101:H132" si="13">IF(F101="","",F101+G101)</f>
        <v>1023</v>
      </c>
      <c r="I101" s="59">
        <f t="shared" ref="I101:I124" si="14">IF(F101="","",F101/COUNT(O101:T101))</f>
        <v>162.5</v>
      </c>
      <c r="J101" s="152"/>
      <c r="K101" s="61" t="s">
        <v>69</v>
      </c>
      <c r="L101" s="60">
        <v>1998</v>
      </c>
      <c r="M101" s="60"/>
      <c r="N101" s="62">
        <f t="shared" ref="N101:N132" si="15">IF(F101="","",COUNT(O101:T101))</f>
        <v>6</v>
      </c>
      <c r="O101" s="85">
        <v>196</v>
      </c>
      <c r="P101" s="85">
        <v>156</v>
      </c>
      <c r="Q101" s="85">
        <v>150</v>
      </c>
      <c r="R101" s="85">
        <v>162</v>
      </c>
      <c r="S101" s="85">
        <v>151</v>
      </c>
      <c r="T101" s="85">
        <v>160</v>
      </c>
      <c r="U101" s="63"/>
      <c r="V101" s="60"/>
      <c r="W101" s="67">
        <v>1</v>
      </c>
    </row>
    <row r="102" spans="1:23">
      <c r="A102" s="54" t="s">
        <v>419</v>
      </c>
      <c r="B102" s="55" t="s">
        <v>480</v>
      </c>
      <c r="C102" s="80" t="s">
        <v>481</v>
      </c>
      <c r="D102" s="56" t="s">
        <v>232</v>
      </c>
      <c r="E102" s="56" t="s">
        <v>233</v>
      </c>
      <c r="F102" s="57">
        <f t="shared" si="12"/>
        <v>926</v>
      </c>
      <c r="G102" s="57">
        <v>96</v>
      </c>
      <c r="H102" s="58">
        <f t="shared" si="13"/>
        <v>1022</v>
      </c>
      <c r="I102" s="59">
        <f t="shared" si="14"/>
        <v>154.33333333333334</v>
      </c>
      <c r="J102" s="152"/>
      <c r="K102" s="61" t="s">
        <v>65</v>
      </c>
      <c r="L102" s="60">
        <v>1997</v>
      </c>
      <c r="M102" s="60"/>
      <c r="N102" s="62">
        <f t="shared" si="15"/>
        <v>6</v>
      </c>
      <c r="O102" s="85">
        <v>106</v>
      </c>
      <c r="P102" s="85">
        <v>155</v>
      </c>
      <c r="Q102" s="85">
        <v>157</v>
      </c>
      <c r="R102" s="85">
        <v>197</v>
      </c>
      <c r="S102" s="85">
        <v>140</v>
      </c>
      <c r="T102" s="85">
        <v>171</v>
      </c>
      <c r="U102" s="63"/>
      <c r="V102" s="60"/>
      <c r="W102" s="47">
        <v>6</v>
      </c>
    </row>
    <row r="103" spans="1:23">
      <c r="A103" s="54" t="s">
        <v>420</v>
      </c>
      <c r="B103" s="55" t="s">
        <v>86</v>
      </c>
      <c r="C103" s="80" t="s">
        <v>87</v>
      </c>
      <c r="D103" s="56" t="s">
        <v>88</v>
      </c>
      <c r="E103" s="56" t="s">
        <v>89</v>
      </c>
      <c r="F103" s="57">
        <f t="shared" si="12"/>
        <v>906</v>
      </c>
      <c r="G103" s="57">
        <v>96</v>
      </c>
      <c r="H103" s="58">
        <f t="shared" si="13"/>
        <v>1002</v>
      </c>
      <c r="I103" s="59">
        <f t="shared" si="14"/>
        <v>151</v>
      </c>
      <c r="J103" s="152"/>
      <c r="K103" s="61" t="s">
        <v>65</v>
      </c>
      <c r="L103" s="60">
        <v>1995</v>
      </c>
      <c r="M103" s="60"/>
      <c r="N103" s="62">
        <f t="shared" si="15"/>
        <v>6</v>
      </c>
      <c r="O103" s="85">
        <v>150</v>
      </c>
      <c r="P103" s="154">
        <v>167</v>
      </c>
      <c r="Q103" s="85">
        <v>144</v>
      </c>
      <c r="R103" s="85">
        <v>158</v>
      </c>
      <c r="S103" s="85">
        <v>160</v>
      </c>
      <c r="T103" s="87">
        <v>127</v>
      </c>
      <c r="U103" s="63"/>
      <c r="V103" s="60"/>
      <c r="W103" s="60">
        <v>1</v>
      </c>
    </row>
    <row r="104" spans="1:23">
      <c r="A104" s="54" t="s">
        <v>428</v>
      </c>
      <c r="B104" s="55" t="s">
        <v>477</v>
      </c>
      <c r="C104" s="80" t="s">
        <v>478</v>
      </c>
      <c r="D104" s="56" t="s">
        <v>262</v>
      </c>
      <c r="E104" s="56" t="s">
        <v>263</v>
      </c>
      <c r="F104" s="57">
        <f t="shared" si="12"/>
        <v>945</v>
      </c>
      <c r="G104" s="57">
        <v>48</v>
      </c>
      <c r="H104" s="58">
        <f t="shared" si="13"/>
        <v>993</v>
      </c>
      <c r="I104" s="59">
        <f t="shared" si="14"/>
        <v>157.5</v>
      </c>
      <c r="J104" s="152"/>
      <c r="K104" s="61" t="s">
        <v>69</v>
      </c>
      <c r="L104" s="60">
        <v>1996</v>
      </c>
      <c r="M104" s="60"/>
      <c r="N104" s="62">
        <f t="shared" si="15"/>
        <v>6</v>
      </c>
      <c r="O104" s="85">
        <v>195</v>
      </c>
      <c r="P104" s="85">
        <v>163</v>
      </c>
      <c r="Q104" s="85">
        <v>138</v>
      </c>
      <c r="R104" s="85">
        <v>148</v>
      </c>
      <c r="S104" s="85">
        <v>131</v>
      </c>
      <c r="T104" s="85">
        <v>170</v>
      </c>
      <c r="U104" s="63"/>
      <c r="V104" s="60"/>
      <c r="W104" s="67">
        <v>6</v>
      </c>
    </row>
    <row r="105" spans="1:23">
      <c r="A105" s="54" t="s">
        <v>431</v>
      </c>
      <c r="B105" s="55" t="s">
        <v>138</v>
      </c>
      <c r="C105" s="80" t="s">
        <v>139</v>
      </c>
      <c r="D105" s="56" t="s">
        <v>106</v>
      </c>
      <c r="E105" s="56" t="s">
        <v>107</v>
      </c>
      <c r="F105" s="57">
        <f t="shared" si="12"/>
        <v>934</v>
      </c>
      <c r="G105" s="57">
        <v>48</v>
      </c>
      <c r="H105" s="58">
        <f t="shared" si="13"/>
        <v>982</v>
      </c>
      <c r="I105" s="59">
        <f t="shared" si="14"/>
        <v>155.66666666666666</v>
      </c>
      <c r="J105" s="152"/>
      <c r="K105" s="61" t="s">
        <v>69</v>
      </c>
      <c r="L105" s="60">
        <v>1998</v>
      </c>
      <c r="M105" s="60"/>
      <c r="N105" s="62">
        <f t="shared" si="15"/>
        <v>6</v>
      </c>
      <c r="O105" s="85">
        <v>148</v>
      </c>
      <c r="P105" s="154">
        <v>169</v>
      </c>
      <c r="Q105" s="85">
        <v>169</v>
      </c>
      <c r="R105" s="85">
        <v>169</v>
      </c>
      <c r="S105" s="85">
        <v>121</v>
      </c>
      <c r="T105" s="85">
        <v>158</v>
      </c>
      <c r="U105" s="63"/>
      <c r="V105" s="60"/>
      <c r="W105" s="67">
        <v>1</v>
      </c>
    </row>
    <row r="106" spans="1:23">
      <c r="A106" s="54" t="s">
        <v>434</v>
      </c>
      <c r="B106" s="63" t="s">
        <v>182</v>
      </c>
      <c r="C106" s="80" t="s">
        <v>183</v>
      </c>
      <c r="D106" s="56" t="s">
        <v>161</v>
      </c>
      <c r="E106" s="56" t="s">
        <v>89</v>
      </c>
      <c r="F106" s="57">
        <f t="shared" si="12"/>
        <v>932</v>
      </c>
      <c r="G106" s="57">
        <v>48</v>
      </c>
      <c r="H106" s="58">
        <f t="shared" si="13"/>
        <v>980</v>
      </c>
      <c r="I106" s="59">
        <f t="shared" si="14"/>
        <v>155.33333333333334</v>
      </c>
      <c r="J106" s="152"/>
      <c r="K106" s="61" t="s">
        <v>69</v>
      </c>
      <c r="L106" s="60">
        <v>1998</v>
      </c>
      <c r="M106" s="60"/>
      <c r="N106" s="62">
        <f t="shared" si="15"/>
        <v>6</v>
      </c>
      <c r="O106" s="85">
        <v>153</v>
      </c>
      <c r="P106" s="85">
        <v>168</v>
      </c>
      <c r="Q106" s="85">
        <v>136</v>
      </c>
      <c r="R106" s="85">
        <v>188</v>
      </c>
      <c r="S106" s="85">
        <v>150</v>
      </c>
      <c r="T106" s="85">
        <v>137</v>
      </c>
      <c r="U106" s="63"/>
      <c r="V106" s="60"/>
      <c r="W106" s="44">
        <v>3</v>
      </c>
    </row>
    <row r="107" spans="1:23">
      <c r="A107" s="54" t="s">
        <v>437</v>
      </c>
      <c r="B107" s="55" t="s">
        <v>468</v>
      </c>
      <c r="C107" s="80" t="s">
        <v>469</v>
      </c>
      <c r="D107" s="56" t="s">
        <v>470</v>
      </c>
      <c r="E107" s="56" t="s">
        <v>221</v>
      </c>
      <c r="F107" s="57">
        <f t="shared" si="12"/>
        <v>976</v>
      </c>
      <c r="G107" s="57">
        <v>0</v>
      </c>
      <c r="H107" s="58">
        <f t="shared" si="13"/>
        <v>976</v>
      </c>
      <c r="I107" s="59">
        <f t="shared" si="14"/>
        <v>162.66666666666666</v>
      </c>
      <c r="J107" s="152"/>
      <c r="K107" s="61" t="s">
        <v>69</v>
      </c>
      <c r="L107" s="60">
        <v>1991</v>
      </c>
      <c r="M107" s="60"/>
      <c r="N107" s="62">
        <f t="shared" si="15"/>
        <v>6</v>
      </c>
      <c r="O107" s="85">
        <v>156</v>
      </c>
      <c r="P107" s="85">
        <v>185</v>
      </c>
      <c r="Q107" s="85">
        <v>140</v>
      </c>
      <c r="R107" s="85">
        <v>192</v>
      </c>
      <c r="S107" s="85">
        <v>143</v>
      </c>
      <c r="T107" s="85">
        <v>160</v>
      </c>
      <c r="U107" s="63"/>
      <c r="V107" s="60"/>
      <c r="W107" s="67">
        <v>6</v>
      </c>
    </row>
    <row r="108" spans="1:23">
      <c r="A108" s="54" t="s">
        <v>441</v>
      </c>
      <c r="B108" s="63" t="s">
        <v>272</v>
      </c>
      <c r="C108" s="80" t="s">
        <v>273</v>
      </c>
      <c r="D108" s="56" t="s">
        <v>232</v>
      </c>
      <c r="E108" s="56" t="s">
        <v>233</v>
      </c>
      <c r="F108" s="57">
        <f t="shared" si="12"/>
        <v>880</v>
      </c>
      <c r="G108" s="57">
        <v>96</v>
      </c>
      <c r="H108" s="58">
        <f t="shared" si="13"/>
        <v>976</v>
      </c>
      <c r="I108" s="59">
        <f t="shared" si="14"/>
        <v>146.66666666666666</v>
      </c>
      <c r="J108" s="152"/>
      <c r="K108" s="61" t="s">
        <v>65</v>
      </c>
      <c r="L108" s="60">
        <v>1997</v>
      </c>
      <c r="M108" s="60"/>
      <c r="N108" s="62">
        <f t="shared" si="15"/>
        <v>6</v>
      </c>
      <c r="O108" s="85">
        <v>161</v>
      </c>
      <c r="P108" s="85">
        <v>115</v>
      </c>
      <c r="Q108" s="85">
        <v>140</v>
      </c>
      <c r="R108" s="85">
        <v>189</v>
      </c>
      <c r="S108" s="85">
        <v>160</v>
      </c>
      <c r="T108" s="85">
        <v>115</v>
      </c>
      <c r="U108" s="63"/>
      <c r="V108" s="60"/>
      <c r="W108" s="44">
        <v>4</v>
      </c>
    </row>
    <row r="109" spans="1:23">
      <c r="A109" s="54" t="s">
        <v>444</v>
      </c>
      <c r="B109" s="55" t="s">
        <v>94</v>
      </c>
      <c r="C109" s="80" t="s">
        <v>95</v>
      </c>
      <c r="D109" s="56" t="s">
        <v>88</v>
      </c>
      <c r="E109" s="56" t="s">
        <v>89</v>
      </c>
      <c r="F109" s="57">
        <f t="shared" si="12"/>
        <v>873</v>
      </c>
      <c r="G109" s="57">
        <v>96</v>
      </c>
      <c r="H109" s="58">
        <f t="shared" si="13"/>
        <v>969</v>
      </c>
      <c r="I109" s="59">
        <f t="shared" si="14"/>
        <v>145.5</v>
      </c>
      <c r="J109" s="152"/>
      <c r="K109" s="61" t="s">
        <v>65</v>
      </c>
      <c r="L109" s="60">
        <v>1999</v>
      </c>
      <c r="M109" s="60"/>
      <c r="N109" s="62">
        <f t="shared" si="15"/>
        <v>6</v>
      </c>
      <c r="O109" s="85">
        <v>150</v>
      </c>
      <c r="P109" s="154">
        <v>164</v>
      </c>
      <c r="Q109" s="85">
        <v>131</v>
      </c>
      <c r="R109" s="85">
        <v>145</v>
      </c>
      <c r="S109" s="85">
        <v>138</v>
      </c>
      <c r="T109" s="85">
        <v>145</v>
      </c>
      <c r="U109" s="63"/>
      <c r="V109" s="60"/>
      <c r="W109" s="60">
        <v>1</v>
      </c>
    </row>
    <row r="110" spans="1:23">
      <c r="A110" s="54" t="s">
        <v>447</v>
      </c>
      <c r="B110" s="55" t="s">
        <v>260</v>
      </c>
      <c r="C110" s="80" t="s">
        <v>261</v>
      </c>
      <c r="D110" s="56" t="s">
        <v>262</v>
      </c>
      <c r="E110" s="56" t="s">
        <v>263</v>
      </c>
      <c r="F110" s="57">
        <f t="shared" si="12"/>
        <v>919</v>
      </c>
      <c r="G110" s="57">
        <v>48</v>
      </c>
      <c r="H110" s="58">
        <f t="shared" si="13"/>
        <v>967</v>
      </c>
      <c r="I110" s="59">
        <f t="shared" si="14"/>
        <v>153.16666666666666</v>
      </c>
      <c r="J110" s="152"/>
      <c r="K110" s="61" t="s">
        <v>69</v>
      </c>
      <c r="L110" s="60">
        <v>2002</v>
      </c>
      <c r="M110" s="60"/>
      <c r="N110" s="62">
        <f t="shared" si="15"/>
        <v>6</v>
      </c>
      <c r="O110" s="85">
        <v>155</v>
      </c>
      <c r="P110" s="85">
        <v>142</v>
      </c>
      <c r="Q110" s="85">
        <v>164</v>
      </c>
      <c r="R110" s="85">
        <v>143</v>
      </c>
      <c r="S110" s="85">
        <v>157</v>
      </c>
      <c r="T110" s="85">
        <v>158</v>
      </c>
      <c r="U110" s="63"/>
      <c r="V110" s="60"/>
      <c r="W110" s="67">
        <v>4</v>
      </c>
    </row>
    <row r="111" spans="1:23">
      <c r="A111" s="54" t="s">
        <v>452</v>
      </c>
      <c r="B111" s="55" t="s">
        <v>348</v>
      </c>
      <c r="C111" s="80" t="s">
        <v>349</v>
      </c>
      <c r="D111" s="56" t="s">
        <v>350</v>
      </c>
      <c r="E111" s="56" t="s">
        <v>351</v>
      </c>
      <c r="F111" s="57">
        <f t="shared" si="12"/>
        <v>914</v>
      </c>
      <c r="G111" s="57">
        <v>48</v>
      </c>
      <c r="H111" s="58">
        <f t="shared" si="13"/>
        <v>962</v>
      </c>
      <c r="I111" s="59">
        <f t="shared" si="14"/>
        <v>152.33333333333334</v>
      </c>
      <c r="J111" s="152"/>
      <c r="K111" s="78" t="s">
        <v>69</v>
      </c>
      <c r="L111" s="47">
        <v>1996</v>
      </c>
      <c r="M111" s="47"/>
      <c r="N111" s="64">
        <f t="shared" si="15"/>
        <v>6</v>
      </c>
      <c r="O111" s="85">
        <v>136</v>
      </c>
      <c r="P111" s="85">
        <v>183</v>
      </c>
      <c r="Q111" s="86">
        <v>139</v>
      </c>
      <c r="R111" s="86">
        <v>146</v>
      </c>
      <c r="S111" s="86">
        <v>154</v>
      </c>
      <c r="T111" s="86">
        <v>156</v>
      </c>
      <c r="U111" s="63"/>
      <c r="W111" s="44">
        <v>5</v>
      </c>
    </row>
    <row r="112" spans="1:23">
      <c r="A112" s="54" t="s">
        <v>455</v>
      </c>
      <c r="B112" s="63" t="s">
        <v>265</v>
      </c>
      <c r="C112" s="80" t="s">
        <v>266</v>
      </c>
      <c r="D112" s="56" t="s">
        <v>246</v>
      </c>
      <c r="E112" s="56" t="s">
        <v>247</v>
      </c>
      <c r="F112" s="57">
        <f t="shared" si="12"/>
        <v>911</v>
      </c>
      <c r="G112" s="57">
        <v>48</v>
      </c>
      <c r="H112" s="58">
        <f t="shared" si="13"/>
        <v>959</v>
      </c>
      <c r="I112" s="59">
        <f t="shared" si="14"/>
        <v>151.83333333333334</v>
      </c>
      <c r="J112" s="152"/>
      <c r="K112" s="61" t="s">
        <v>69</v>
      </c>
      <c r="L112" s="60">
        <v>1998</v>
      </c>
      <c r="M112" s="60"/>
      <c r="N112" s="64">
        <f t="shared" si="15"/>
        <v>6</v>
      </c>
      <c r="O112" s="85">
        <v>158</v>
      </c>
      <c r="P112" s="85">
        <v>133</v>
      </c>
      <c r="Q112" s="85">
        <v>160</v>
      </c>
      <c r="R112" s="85">
        <v>138</v>
      </c>
      <c r="S112" s="85">
        <v>130</v>
      </c>
      <c r="T112" s="85">
        <v>192</v>
      </c>
      <c r="U112" s="63"/>
      <c r="V112" s="60"/>
      <c r="W112" s="44">
        <v>4</v>
      </c>
    </row>
    <row r="113" spans="1:23">
      <c r="A113" s="54" t="s">
        <v>458</v>
      </c>
      <c r="B113" s="55" t="s">
        <v>355</v>
      </c>
      <c r="C113" s="80" t="s">
        <v>353</v>
      </c>
      <c r="D113" s="56" t="s">
        <v>350</v>
      </c>
      <c r="E113" s="56" t="s">
        <v>351</v>
      </c>
      <c r="F113" s="57">
        <f t="shared" si="12"/>
        <v>902</v>
      </c>
      <c r="G113" s="57">
        <v>48</v>
      </c>
      <c r="H113" s="58">
        <f t="shared" si="13"/>
        <v>950</v>
      </c>
      <c r="I113" s="59">
        <f t="shared" si="14"/>
        <v>150.33333333333334</v>
      </c>
      <c r="J113" s="152"/>
      <c r="K113" s="61" t="s">
        <v>69</v>
      </c>
      <c r="L113" s="60">
        <v>1996</v>
      </c>
      <c r="M113" s="60"/>
      <c r="N113" s="64">
        <f t="shared" si="15"/>
        <v>6</v>
      </c>
      <c r="O113" s="85">
        <v>155</v>
      </c>
      <c r="P113" s="85">
        <v>149</v>
      </c>
      <c r="Q113" s="85">
        <v>125</v>
      </c>
      <c r="R113" s="85">
        <v>153</v>
      </c>
      <c r="S113" s="85">
        <v>171</v>
      </c>
      <c r="T113" s="85">
        <v>149</v>
      </c>
      <c r="U113" s="63"/>
      <c r="V113" s="60"/>
      <c r="W113" s="67">
        <v>5</v>
      </c>
    </row>
    <row r="114" spans="1:23">
      <c r="A114" s="54" t="s">
        <v>459</v>
      </c>
      <c r="B114" s="55" t="s">
        <v>109</v>
      </c>
      <c r="C114" s="80" t="s">
        <v>110</v>
      </c>
      <c r="D114" s="56" t="s">
        <v>111</v>
      </c>
      <c r="E114" s="56" t="s">
        <v>107</v>
      </c>
      <c r="F114" s="57">
        <f t="shared" si="12"/>
        <v>892</v>
      </c>
      <c r="G114" s="57">
        <v>48</v>
      </c>
      <c r="H114" s="58">
        <f t="shared" si="13"/>
        <v>940</v>
      </c>
      <c r="I114" s="59">
        <f t="shared" si="14"/>
        <v>148.66666666666666</v>
      </c>
      <c r="J114" s="152"/>
      <c r="K114" s="61" t="s">
        <v>69</v>
      </c>
      <c r="L114" s="60">
        <v>2003</v>
      </c>
      <c r="M114" s="60"/>
      <c r="N114" s="62">
        <f t="shared" si="15"/>
        <v>6</v>
      </c>
      <c r="O114" s="85">
        <v>145</v>
      </c>
      <c r="P114" s="154">
        <v>182</v>
      </c>
      <c r="Q114" s="85">
        <v>114</v>
      </c>
      <c r="R114" s="85">
        <v>144</v>
      </c>
      <c r="S114" s="85">
        <v>173</v>
      </c>
      <c r="T114" s="85">
        <v>134</v>
      </c>
      <c r="U114" s="63"/>
      <c r="V114" s="60"/>
      <c r="W114" s="44">
        <v>1</v>
      </c>
    </row>
    <row r="115" spans="1:23">
      <c r="A115" s="54" t="s">
        <v>464</v>
      </c>
      <c r="B115" s="55" t="s">
        <v>269</v>
      </c>
      <c r="C115" s="80" t="s">
        <v>270</v>
      </c>
      <c r="D115" s="56" t="s">
        <v>271</v>
      </c>
      <c r="E115" s="56" t="s">
        <v>64</v>
      </c>
      <c r="F115" s="57">
        <f t="shared" si="12"/>
        <v>887</v>
      </c>
      <c r="G115" s="57">
        <v>48</v>
      </c>
      <c r="H115" s="58">
        <f t="shared" si="13"/>
        <v>935</v>
      </c>
      <c r="I115" s="59">
        <f t="shared" si="14"/>
        <v>147.83333333333334</v>
      </c>
      <c r="J115" s="152"/>
      <c r="K115" s="61" t="s">
        <v>65</v>
      </c>
      <c r="L115" s="60">
        <v>1994</v>
      </c>
      <c r="M115" s="60"/>
      <c r="N115" s="62">
        <f t="shared" si="15"/>
        <v>6</v>
      </c>
      <c r="O115" s="85">
        <v>142</v>
      </c>
      <c r="P115" s="85">
        <v>149</v>
      </c>
      <c r="Q115" s="85">
        <v>137</v>
      </c>
      <c r="R115" s="85">
        <v>171</v>
      </c>
      <c r="S115" s="85">
        <v>146</v>
      </c>
      <c r="T115" s="85">
        <v>142</v>
      </c>
      <c r="U115" s="63"/>
      <c r="V115" s="60"/>
      <c r="W115" s="67">
        <v>4</v>
      </c>
    </row>
    <row r="116" spans="1:23">
      <c r="A116" s="54" t="s">
        <v>467</v>
      </c>
      <c r="B116" s="55" t="s">
        <v>185</v>
      </c>
      <c r="C116" s="80" t="s">
        <v>186</v>
      </c>
      <c r="D116" s="56" t="s">
        <v>187</v>
      </c>
      <c r="E116" s="56" t="s">
        <v>107</v>
      </c>
      <c r="F116" s="57">
        <f t="shared" si="12"/>
        <v>825</v>
      </c>
      <c r="G116" s="57">
        <v>96</v>
      </c>
      <c r="H116" s="58">
        <f t="shared" si="13"/>
        <v>921</v>
      </c>
      <c r="I116" s="59">
        <f t="shared" si="14"/>
        <v>137.5</v>
      </c>
      <c r="J116" s="152"/>
      <c r="K116" s="61" t="s">
        <v>65</v>
      </c>
      <c r="L116" s="60">
        <v>1999</v>
      </c>
      <c r="M116" s="60"/>
      <c r="N116" s="62">
        <f t="shared" si="15"/>
        <v>6</v>
      </c>
      <c r="O116" s="85">
        <v>124</v>
      </c>
      <c r="P116" s="85">
        <v>174</v>
      </c>
      <c r="Q116" s="85">
        <v>141</v>
      </c>
      <c r="R116" s="85">
        <v>128</v>
      </c>
      <c r="S116" s="85">
        <v>126</v>
      </c>
      <c r="T116" s="85">
        <v>132</v>
      </c>
      <c r="U116" s="63"/>
      <c r="V116" s="60"/>
      <c r="W116" s="60">
        <v>3</v>
      </c>
    </row>
    <row r="117" spans="1:23">
      <c r="A117" s="54" t="s">
        <v>471</v>
      </c>
      <c r="B117" s="55" t="s">
        <v>147</v>
      </c>
      <c r="C117" s="80" t="s">
        <v>148</v>
      </c>
      <c r="D117" s="56" t="s">
        <v>68</v>
      </c>
      <c r="E117" s="56" t="s">
        <v>64</v>
      </c>
      <c r="F117" s="57">
        <f t="shared" si="12"/>
        <v>864</v>
      </c>
      <c r="G117" s="57">
        <v>48</v>
      </c>
      <c r="H117" s="58">
        <f t="shared" si="13"/>
        <v>912</v>
      </c>
      <c r="I117" s="59">
        <f t="shared" si="14"/>
        <v>144</v>
      </c>
      <c r="J117" s="152"/>
      <c r="K117" s="61" t="s">
        <v>69</v>
      </c>
      <c r="L117" s="60">
        <v>2001</v>
      </c>
      <c r="M117" s="60"/>
      <c r="N117" s="62">
        <f t="shared" si="15"/>
        <v>6</v>
      </c>
      <c r="O117" s="85">
        <v>133</v>
      </c>
      <c r="P117" s="85">
        <v>148</v>
      </c>
      <c r="Q117" s="85">
        <v>144</v>
      </c>
      <c r="R117" s="85">
        <v>144</v>
      </c>
      <c r="S117" s="85">
        <v>164</v>
      </c>
      <c r="T117" s="85">
        <v>131</v>
      </c>
      <c r="U117" s="63"/>
      <c r="V117" s="60"/>
      <c r="W117" s="60">
        <v>2</v>
      </c>
    </row>
    <row r="118" spans="1:23">
      <c r="A118" s="54" t="s">
        <v>474</v>
      </c>
      <c r="B118" s="55" t="s">
        <v>356</v>
      </c>
      <c r="C118" s="80" t="s">
        <v>357</v>
      </c>
      <c r="D118" s="56" t="s">
        <v>152</v>
      </c>
      <c r="E118" s="56" t="s">
        <v>153</v>
      </c>
      <c r="F118" s="57">
        <f t="shared" si="12"/>
        <v>812</v>
      </c>
      <c r="G118" s="57">
        <v>96</v>
      </c>
      <c r="H118" s="58">
        <f t="shared" si="13"/>
        <v>908</v>
      </c>
      <c r="I118" s="59">
        <f t="shared" si="14"/>
        <v>135.33333333333334</v>
      </c>
      <c r="J118" s="152"/>
      <c r="K118" s="61" t="s">
        <v>65</v>
      </c>
      <c r="L118" s="60">
        <v>2000</v>
      </c>
      <c r="M118" s="60"/>
      <c r="N118" s="62">
        <f t="shared" si="15"/>
        <v>6</v>
      </c>
      <c r="O118" s="85">
        <v>135</v>
      </c>
      <c r="P118" s="85">
        <v>135</v>
      </c>
      <c r="Q118" s="85">
        <v>112</v>
      </c>
      <c r="R118" s="85">
        <v>153</v>
      </c>
      <c r="S118" s="85">
        <v>137</v>
      </c>
      <c r="T118" s="85">
        <v>140</v>
      </c>
      <c r="U118" s="63"/>
      <c r="V118" s="60"/>
      <c r="W118" s="44">
        <v>5</v>
      </c>
    </row>
    <row r="119" spans="1:23">
      <c r="A119" s="54" t="s">
        <v>476</v>
      </c>
      <c r="B119" s="63" t="s">
        <v>91</v>
      </c>
      <c r="C119" s="80" t="s">
        <v>92</v>
      </c>
      <c r="D119" s="56" t="s">
        <v>88</v>
      </c>
      <c r="E119" s="56" t="s">
        <v>89</v>
      </c>
      <c r="F119" s="57">
        <f t="shared" si="12"/>
        <v>785</v>
      </c>
      <c r="G119" s="57">
        <v>96</v>
      </c>
      <c r="H119" s="58">
        <f t="shared" si="13"/>
        <v>881</v>
      </c>
      <c r="I119" s="59">
        <f t="shared" si="14"/>
        <v>130.83333333333334</v>
      </c>
      <c r="J119" s="152"/>
      <c r="K119" s="61" t="s">
        <v>65</v>
      </c>
      <c r="L119" s="60">
        <v>1995</v>
      </c>
      <c r="M119" s="60"/>
      <c r="N119" s="62">
        <f t="shared" si="15"/>
        <v>6</v>
      </c>
      <c r="O119" s="85">
        <v>132</v>
      </c>
      <c r="P119" s="154">
        <v>120</v>
      </c>
      <c r="Q119" s="85">
        <v>106</v>
      </c>
      <c r="R119" s="85">
        <v>140</v>
      </c>
      <c r="S119" s="85">
        <v>128</v>
      </c>
      <c r="T119" s="85">
        <v>159</v>
      </c>
      <c r="U119" s="63"/>
      <c r="V119" s="60"/>
      <c r="W119" s="44">
        <v>1</v>
      </c>
    </row>
    <row r="120" spans="1:23">
      <c r="A120" s="54" t="s">
        <v>479</v>
      </c>
      <c r="B120" s="63" t="s">
        <v>375</v>
      </c>
      <c r="C120" s="83" t="s">
        <v>376</v>
      </c>
      <c r="D120" s="155" t="s">
        <v>332</v>
      </c>
      <c r="E120" s="155" t="s">
        <v>64</v>
      </c>
      <c r="F120" s="57">
        <f t="shared" si="12"/>
        <v>839</v>
      </c>
      <c r="G120" s="57">
        <v>0</v>
      </c>
      <c r="H120" s="58">
        <f t="shared" si="13"/>
        <v>839</v>
      </c>
      <c r="I120" s="59">
        <f t="shared" si="14"/>
        <v>139.83333333333334</v>
      </c>
      <c r="J120" s="152"/>
      <c r="K120" s="61" t="s">
        <v>69</v>
      </c>
      <c r="L120" s="60">
        <v>1993</v>
      </c>
      <c r="M120" s="60"/>
      <c r="N120" s="64">
        <f t="shared" si="15"/>
        <v>6</v>
      </c>
      <c r="O120" s="85">
        <v>118</v>
      </c>
      <c r="P120" s="154">
        <v>108</v>
      </c>
      <c r="Q120" s="85">
        <v>190</v>
      </c>
      <c r="R120" s="85">
        <v>128</v>
      </c>
      <c r="S120" s="85">
        <v>140</v>
      </c>
      <c r="T120" s="85">
        <v>155</v>
      </c>
      <c r="U120" s="63"/>
      <c r="W120" s="44">
        <v>5</v>
      </c>
    </row>
    <row r="121" spans="1:23">
      <c r="A121" s="54" t="s">
        <v>482</v>
      </c>
      <c r="B121" s="55" t="s">
        <v>121</v>
      </c>
      <c r="C121" s="80" t="s">
        <v>122</v>
      </c>
      <c r="D121" s="56" t="s">
        <v>63</v>
      </c>
      <c r="E121" s="56" t="s">
        <v>64</v>
      </c>
      <c r="F121" s="57">
        <f t="shared" si="12"/>
        <v>762</v>
      </c>
      <c r="G121" s="57">
        <v>48</v>
      </c>
      <c r="H121" s="58">
        <f t="shared" si="13"/>
        <v>810</v>
      </c>
      <c r="I121" s="59">
        <f t="shared" si="14"/>
        <v>127</v>
      </c>
      <c r="J121" s="152"/>
      <c r="K121" s="63" t="s">
        <v>69</v>
      </c>
      <c r="L121" s="60">
        <v>1998</v>
      </c>
      <c r="M121" s="60"/>
      <c r="N121" s="62">
        <f t="shared" si="15"/>
        <v>6</v>
      </c>
      <c r="O121" s="85">
        <v>129</v>
      </c>
      <c r="P121" s="85">
        <v>137</v>
      </c>
      <c r="Q121" s="85">
        <v>138</v>
      </c>
      <c r="R121" s="85">
        <v>138</v>
      </c>
      <c r="S121" s="85">
        <v>124</v>
      </c>
      <c r="T121" s="85">
        <v>96</v>
      </c>
      <c r="U121" s="63"/>
      <c r="V121" s="60"/>
      <c r="W121" s="60">
        <v>1</v>
      </c>
    </row>
    <row r="122" spans="1:23">
      <c r="A122" s="54" t="s">
        <v>485</v>
      </c>
      <c r="B122" s="63" t="s">
        <v>98</v>
      </c>
      <c r="C122" s="80" t="s">
        <v>99</v>
      </c>
      <c r="D122" s="56" t="s">
        <v>88</v>
      </c>
      <c r="E122" s="56" t="s">
        <v>89</v>
      </c>
      <c r="F122" s="57">
        <f t="shared" si="12"/>
        <v>695</v>
      </c>
      <c r="G122" s="57">
        <v>96</v>
      </c>
      <c r="H122" s="58">
        <f t="shared" si="13"/>
        <v>791</v>
      </c>
      <c r="I122" s="59">
        <f t="shared" si="14"/>
        <v>115.83333333333333</v>
      </c>
      <c r="J122" s="152"/>
      <c r="K122" s="61" t="s">
        <v>65</v>
      </c>
      <c r="L122" s="60">
        <v>1998</v>
      </c>
      <c r="M122" s="60"/>
      <c r="N122" s="64">
        <f t="shared" si="15"/>
        <v>6</v>
      </c>
      <c r="O122" s="85">
        <v>104</v>
      </c>
      <c r="P122" s="85">
        <v>124</v>
      </c>
      <c r="Q122" s="85">
        <v>105</v>
      </c>
      <c r="R122" s="85">
        <v>109</v>
      </c>
      <c r="S122" s="85">
        <v>108</v>
      </c>
      <c r="T122" s="85">
        <v>145</v>
      </c>
      <c r="U122" s="63"/>
      <c r="V122" s="60"/>
      <c r="W122" s="44">
        <v>1</v>
      </c>
    </row>
    <row r="123" spans="1:23">
      <c r="A123" s="54" t="s">
        <v>488</v>
      </c>
      <c r="B123" s="55" t="s">
        <v>486</v>
      </c>
      <c r="C123" s="80" t="s">
        <v>487</v>
      </c>
      <c r="D123" s="56" t="s">
        <v>35</v>
      </c>
      <c r="E123" s="56" t="s">
        <v>153</v>
      </c>
      <c r="F123" s="57">
        <f t="shared" si="12"/>
        <v>717</v>
      </c>
      <c r="G123" s="57">
        <v>48</v>
      </c>
      <c r="H123" s="58">
        <f t="shared" si="13"/>
        <v>765</v>
      </c>
      <c r="I123" s="59">
        <f t="shared" si="14"/>
        <v>119.5</v>
      </c>
      <c r="J123" s="152"/>
      <c r="K123" s="61" t="s">
        <v>69</v>
      </c>
      <c r="L123" s="60">
        <v>2000</v>
      </c>
      <c r="M123" s="60"/>
      <c r="N123" s="62">
        <f t="shared" si="15"/>
        <v>6</v>
      </c>
      <c r="O123" s="85">
        <v>107</v>
      </c>
      <c r="P123" s="85">
        <v>102</v>
      </c>
      <c r="Q123" s="85">
        <v>115</v>
      </c>
      <c r="R123" s="85">
        <v>138</v>
      </c>
      <c r="S123" s="85">
        <v>118</v>
      </c>
      <c r="T123" s="85">
        <v>137</v>
      </c>
      <c r="U123" s="63"/>
      <c r="V123" s="60"/>
      <c r="W123" s="60">
        <v>6</v>
      </c>
    </row>
    <row r="124" spans="1:23">
      <c r="A124" s="54" t="s">
        <v>491</v>
      </c>
      <c r="B124" s="55" t="s">
        <v>61</v>
      </c>
      <c r="C124" s="80" t="s">
        <v>62</v>
      </c>
      <c r="D124" s="56" t="s">
        <v>63</v>
      </c>
      <c r="E124" s="56" t="s">
        <v>64</v>
      </c>
      <c r="F124" s="57">
        <f t="shared" si="12"/>
        <v>599</v>
      </c>
      <c r="G124" s="57">
        <v>96</v>
      </c>
      <c r="H124" s="58">
        <f t="shared" si="13"/>
        <v>695</v>
      </c>
      <c r="I124" s="59">
        <f t="shared" si="14"/>
        <v>99.833333333333329</v>
      </c>
      <c r="J124" s="152"/>
      <c r="K124" s="61" t="s">
        <v>65</v>
      </c>
      <c r="L124" s="60">
        <v>2003</v>
      </c>
      <c r="M124" s="60"/>
      <c r="N124" s="62">
        <f t="shared" si="15"/>
        <v>6</v>
      </c>
      <c r="O124" s="85">
        <v>97</v>
      </c>
      <c r="P124" s="85">
        <v>115</v>
      </c>
      <c r="Q124" s="85">
        <v>77</v>
      </c>
      <c r="R124" s="85">
        <v>106</v>
      </c>
      <c r="S124" s="85">
        <v>106</v>
      </c>
      <c r="T124" s="85">
        <v>98</v>
      </c>
      <c r="U124" s="63"/>
      <c r="V124" s="60"/>
      <c r="W124" s="44">
        <v>1</v>
      </c>
    </row>
    <row r="125" spans="1:23">
      <c r="A125" s="54"/>
      <c r="B125" s="55"/>
      <c r="C125" s="81"/>
      <c r="D125" s="65"/>
      <c r="E125" s="65"/>
      <c r="F125" s="57"/>
      <c r="G125" s="57"/>
      <c r="H125" s="58"/>
      <c r="I125" s="59"/>
      <c r="J125" s="93"/>
      <c r="K125" s="55"/>
      <c r="L125" s="47"/>
      <c r="M125" s="47"/>
      <c r="N125" s="77"/>
      <c r="O125" s="86"/>
      <c r="P125" s="86"/>
      <c r="Q125" s="86"/>
      <c r="R125" s="86"/>
      <c r="S125" s="86"/>
      <c r="T125" s="86"/>
      <c r="U125" s="63"/>
      <c r="V125" s="60"/>
    </row>
    <row r="126" spans="1:23">
      <c r="A126" s="54"/>
      <c r="B126" s="55"/>
      <c r="C126" s="81"/>
      <c r="D126" s="56"/>
      <c r="E126" s="56"/>
      <c r="F126" s="57"/>
      <c r="G126" s="57"/>
      <c r="H126" s="58"/>
      <c r="I126" s="59"/>
      <c r="J126" s="152"/>
      <c r="K126" s="61"/>
      <c r="L126" s="60"/>
      <c r="M126" s="60"/>
      <c r="N126" s="62"/>
      <c r="O126" s="85"/>
      <c r="P126" s="85"/>
      <c r="Q126" s="85"/>
      <c r="R126" s="85"/>
      <c r="S126" s="85"/>
      <c r="T126" s="85"/>
      <c r="U126" s="55"/>
    </row>
    <row r="127" spans="1:23">
      <c r="A127" s="54"/>
      <c r="B127" s="55"/>
      <c r="C127" s="80"/>
      <c r="D127" s="56"/>
      <c r="E127" s="56"/>
      <c r="F127" s="57"/>
      <c r="G127" s="57"/>
      <c r="H127" s="58"/>
      <c r="I127" s="59"/>
      <c r="J127" s="152"/>
      <c r="K127" s="61"/>
      <c r="L127" s="60"/>
      <c r="M127" s="60"/>
      <c r="N127" s="62"/>
      <c r="O127" s="85"/>
      <c r="P127" s="85"/>
      <c r="Q127" s="85"/>
      <c r="R127" s="85"/>
      <c r="S127" s="85"/>
      <c r="T127" s="85"/>
      <c r="U127" s="63"/>
      <c r="V127" s="60"/>
      <c r="W127" s="67"/>
    </row>
    <row r="128" spans="1:23">
      <c r="A128" s="54"/>
      <c r="B128" s="55"/>
      <c r="C128" s="80"/>
      <c r="D128" s="56"/>
      <c r="E128" s="56"/>
      <c r="F128" s="57"/>
      <c r="G128" s="57"/>
      <c r="H128" s="58"/>
      <c r="I128" s="59"/>
      <c r="J128" s="152"/>
      <c r="K128" s="61"/>
      <c r="L128" s="60"/>
      <c r="M128" s="60"/>
      <c r="N128" s="62"/>
      <c r="O128" s="85"/>
      <c r="P128" s="85"/>
      <c r="Q128" s="85"/>
      <c r="R128" s="85"/>
      <c r="S128" s="85"/>
      <c r="T128" s="85"/>
      <c r="U128" s="63"/>
      <c r="V128" s="60"/>
      <c r="W128" s="67"/>
    </row>
    <row r="129" spans="1:23">
      <c r="A129" s="54"/>
      <c r="B129" s="55"/>
      <c r="C129" s="80"/>
      <c r="D129" s="56"/>
      <c r="E129" s="56"/>
      <c r="F129" s="57"/>
      <c r="G129" s="57"/>
      <c r="H129" s="58"/>
      <c r="I129" s="59"/>
      <c r="J129" s="152"/>
      <c r="K129" s="61"/>
      <c r="L129" s="60"/>
      <c r="M129" s="60"/>
      <c r="N129" s="62"/>
      <c r="O129" s="85"/>
      <c r="P129" s="85"/>
      <c r="Q129" s="85"/>
      <c r="R129" s="85"/>
      <c r="S129" s="85"/>
      <c r="T129" s="85"/>
      <c r="U129" s="63"/>
      <c r="V129" s="60"/>
      <c r="W129" s="60"/>
    </row>
    <row r="130" spans="1:23">
      <c r="A130" s="54"/>
      <c r="B130" s="55"/>
      <c r="C130" s="81"/>
      <c r="D130" s="65"/>
      <c r="E130" s="65"/>
      <c r="F130" s="57"/>
      <c r="G130" s="57"/>
      <c r="H130" s="58"/>
      <c r="I130" s="59"/>
      <c r="J130" s="93"/>
      <c r="K130" s="55"/>
      <c r="L130" s="47"/>
      <c r="M130" s="47"/>
      <c r="N130" s="77"/>
      <c r="O130" s="86"/>
      <c r="P130" s="86"/>
      <c r="Q130" s="86"/>
      <c r="R130" s="86"/>
      <c r="S130" s="86"/>
      <c r="T130" s="86"/>
      <c r="U130" s="63"/>
      <c r="V130" s="60"/>
    </row>
    <row r="131" spans="1:23">
      <c r="A131" s="54"/>
      <c r="B131" s="55"/>
      <c r="C131" s="80"/>
      <c r="D131" s="56"/>
      <c r="E131" s="56"/>
      <c r="F131" s="57"/>
      <c r="G131" s="57"/>
      <c r="H131" s="58"/>
      <c r="I131" s="59"/>
      <c r="J131" s="152"/>
      <c r="K131" s="61"/>
      <c r="L131" s="60"/>
      <c r="M131" s="60"/>
      <c r="N131" s="62"/>
      <c r="O131" s="85"/>
      <c r="P131" s="85"/>
      <c r="Q131" s="85"/>
      <c r="R131" s="85"/>
      <c r="S131" s="85"/>
      <c r="T131" s="85"/>
      <c r="U131" s="63"/>
      <c r="V131" s="60"/>
      <c r="W131" s="67"/>
    </row>
    <row r="132" spans="1:23">
      <c r="A132" s="54"/>
      <c r="B132" s="55"/>
      <c r="C132" s="80"/>
      <c r="D132" s="56"/>
      <c r="E132" s="56"/>
      <c r="F132" s="57"/>
      <c r="G132" s="57"/>
      <c r="H132" s="58"/>
      <c r="I132" s="59"/>
      <c r="J132" s="152"/>
      <c r="K132" s="61"/>
      <c r="L132" s="60"/>
      <c r="M132" s="60"/>
      <c r="N132" s="62"/>
      <c r="O132" s="85"/>
      <c r="P132" s="85"/>
      <c r="Q132" s="85"/>
      <c r="R132" s="85"/>
      <c r="S132" s="85"/>
      <c r="T132" s="85"/>
      <c r="U132" s="63"/>
      <c r="V132" s="60"/>
    </row>
    <row r="133" spans="1:23">
      <c r="A133" s="54"/>
      <c r="B133" s="55"/>
      <c r="C133" s="81"/>
      <c r="D133" s="65"/>
      <c r="E133" s="65"/>
      <c r="F133" s="57"/>
      <c r="G133" s="57"/>
      <c r="H133" s="58"/>
      <c r="I133" s="59"/>
      <c r="J133" s="93"/>
      <c r="K133" s="55"/>
      <c r="L133" s="47"/>
      <c r="M133" s="47"/>
      <c r="N133" s="77"/>
      <c r="O133" s="86"/>
      <c r="P133" s="86"/>
      <c r="Q133" s="86"/>
      <c r="R133" s="86"/>
      <c r="S133" s="86"/>
      <c r="T133" s="86"/>
      <c r="U133" s="63"/>
      <c r="V133" s="60"/>
    </row>
    <row r="134" spans="1:23">
      <c r="A134" s="54"/>
      <c r="B134" s="55"/>
      <c r="C134" s="80"/>
      <c r="D134" s="56"/>
      <c r="E134" s="56"/>
      <c r="F134" s="57"/>
      <c r="G134" s="57"/>
      <c r="H134" s="58"/>
      <c r="I134" s="59"/>
      <c r="J134" s="152"/>
      <c r="K134" s="61"/>
      <c r="L134" s="60"/>
      <c r="M134" s="60"/>
      <c r="N134" s="62"/>
      <c r="O134" s="85"/>
      <c r="P134" s="85"/>
      <c r="Q134" s="85"/>
      <c r="R134" s="85"/>
      <c r="S134" s="85"/>
      <c r="T134" s="85"/>
      <c r="U134" s="63"/>
      <c r="V134" s="60"/>
      <c r="W134" s="67"/>
    </row>
    <row r="135" spans="1:23">
      <c r="A135" s="54"/>
      <c r="B135" s="55"/>
      <c r="C135" s="80"/>
      <c r="D135" s="56"/>
      <c r="E135" s="56"/>
      <c r="F135" s="57"/>
      <c r="G135" s="57"/>
      <c r="H135" s="58"/>
      <c r="I135" s="59"/>
      <c r="J135" s="152"/>
      <c r="K135" s="61"/>
      <c r="L135" s="60"/>
      <c r="M135" s="60"/>
      <c r="N135" s="62"/>
      <c r="O135" s="85"/>
      <c r="P135" s="85"/>
      <c r="Q135" s="85"/>
      <c r="R135" s="85"/>
      <c r="S135" s="85"/>
      <c r="T135" s="85"/>
      <c r="U135" s="63"/>
      <c r="V135" s="60"/>
      <c r="W135" s="60"/>
    </row>
    <row r="136" spans="1:23">
      <c r="A136" s="54"/>
      <c r="B136" s="55"/>
      <c r="C136" s="80"/>
      <c r="D136" s="56"/>
      <c r="E136" s="56"/>
      <c r="F136" s="57"/>
      <c r="G136" s="57"/>
      <c r="H136" s="58"/>
      <c r="I136" s="59"/>
      <c r="J136" s="152"/>
      <c r="K136" s="61"/>
      <c r="L136" s="60"/>
      <c r="M136" s="60"/>
      <c r="N136" s="62"/>
      <c r="O136" s="85"/>
      <c r="P136" s="85"/>
      <c r="Q136" s="85"/>
      <c r="R136" s="85"/>
      <c r="S136" s="85"/>
      <c r="T136" s="85"/>
      <c r="U136" s="63"/>
      <c r="V136" s="60"/>
      <c r="W136" s="60"/>
    </row>
    <row r="137" spans="1:23">
      <c r="A137" s="54"/>
      <c r="B137" s="55"/>
      <c r="C137" s="80"/>
      <c r="D137" s="56"/>
      <c r="E137" s="56"/>
      <c r="F137" s="57"/>
      <c r="G137" s="57"/>
      <c r="H137" s="58"/>
      <c r="I137" s="59"/>
      <c r="J137" s="152"/>
      <c r="K137" s="61"/>
      <c r="L137" s="60"/>
      <c r="M137" s="60"/>
      <c r="N137" s="62"/>
      <c r="O137" s="85"/>
      <c r="P137" s="85"/>
      <c r="Q137" s="85"/>
      <c r="R137" s="85"/>
      <c r="S137" s="85"/>
      <c r="T137" s="85"/>
      <c r="U137" s="63"/>
      <c r="V137" s="60"/>
    </row>
    <row r="138" spans="1:23">
      <c r="A138" s="54"/>
      <c r="B138" s="55"/>
      <c r="C138" s="80"/>
      <c r="D138" s="56"/>
      <c r="E138" s="56"/>
      <c r="F138" s="57"/>
      <c r="G138" s="57"/>
      <c r="H138" s="58"/>
      <c r="I138" s="59"/>
      <c r="J138" s="152"/>
      <c r="K138" s="61"/>
      <c r="L138" s="60"/>
      <c r="M138" s="60"/>
      <c r="N138" s="64"/>
      <c r="O138" s="85"/>
      <c r="P138" s="85"/>
      <c r="Q138" s="85"/>
      <c r="R138" s="85"/>
      <c r="S138" s="85"/>
      <c r="T138" s="85"/>
      <c r="U138" s="63"/>
      <c r="V138" s="60"/>
    </row>
    <row r="139" spans="1:23">
      <c r="A139" s="54"/>
      <c r="B139" s="55"/>
      <c r="C139" s="80"/>
      <c r="D139" s="56"/>
      <c r="E139" s="56"/>
      <c r="F139" s="57"/>
      <c r="G139" s="57"/>
      <c r="H139" s="58"/>
      <c r="I139" s="59"/>
      <c r="J139" s="152"/>
      <c r="K139" s="61"/>
      <c r="L139" s="60"/>
      <c r="M139" s="60"/>
      <c r="N139" s="62"/>
      <c r="O139" s="85"/>
      <c r="P139" s="85"/>
      <c r="Q139" s="85"/>
      <c r="R139" s="85"/>
      <c r="S139" s="85"/>
      <c r="T139" s="85"/>
      <c r="U139" s="55"/>
      <c r="W139" s="47"/>
    </row>
    <row r="140" spans="1:23">
      <c r="A140" s="54"/>
      <c r="B140" s="55"/>
      <c r="C140" s="80"/>
      <c r="D140" s="56"/>
      <c r="E140" s="56"/>
      <c r="F140" s="57"/>
      <c r="G140" s="57"/>
      <c r="H140" s="58"/>
      <c r="I140" s="59"/>
      <c r="J140" s="152"/>
      <c r="K140" s="61"/>
      <c r="L140" s="60"/>
      <c r="M140" s="60"/>
      <c r="N140" s="62"/>
      <c r="O140" s="85"/>
      <c r="P140" s="85"/>
      <c r="Q140" s="85"/>
      <c r="R140" s="85"/>
      <c r="S140" s="85"/>
      <c r="T140" s="85"/>
      <c r="U140" s="63"/>
      <c r="V140" s="60"/>
      <c r="W140" s="67"/>
    </row>
    <row r="141" spans="1:23">
      <c r="A141" s="54"/>
      <c r="B141" s="55"/>
      <c r="C141" s="80"/>
      <c r="D141" s="56"/>
      <c r="E141" s="56"/>
      <c r="F141" s="57"/>
      <c r="G141" s="57"/>
      <c r="H141" s="58"/>
      <c r="I141" s="59"/>
      <c r="J141" s="152"/>
      <c r="K141" s="61"/>
      <c r="L141" s="60"/>
      <c r="M141" s="60"/>
      <c r="N141" s="62"/>
      <c r="O141" s="85"/>
      <c r="P141" s="85"/>
      <c r="Q141" s="85"/>
      <c r="R141" s="85"/>
      <c r="S141" s="85"/>
      <c r="T141" s="85"/>
      <c r="U141" s="63"/>
      <c r="V141" s="60"/>
      <c r="W141" s="60"/>
    </row>
    <row r="142" spans="1:23">
      <c r="A142" s="54"/>
      <c r="B142" s="55"/>
      <c r="C142" s="80"/>
      <c r="D142" s="56"/>
      <c r="E142" s="56"/>
      <c r="F142" s="57"/>
      <c r="G142" s="57"/>
      <c r="H142" s="58"/>
      <c r="I142" s="59"/>
      <c r="J142" s="152"/>
      <c r="K142" s="61"/>
      <c r="L142" s="60"/>
      <c r="M142" s="60"/>
      <c r="N142" s="62"/>
      <c r="O142" s="85"/>
      <c r="P142" s="85"/>
      <c r="Q142" s="85"/>
      <c r="R142" s="85"/>
      <c r="S142" s="85"/>
      <c r="T142" s="85"/>
      <c r="U142" s="63"/>
      <c r="V142" s="60"/>
      <c r="W142" s="60"/>
    </row>
    <row r="143" spans="1:23">
      <c r="A143" s="54"/>
      <c r="B143" s="55"/>
      <c r="C143" s="80"/>
      <c r="D143" s="56"/>
      <c r="E143" s="56"/>
      <c r="F143" s="57"/>
      <c r="G143" s="57"/>
      <c r="H143" s="58"/>
      <c r="I143" s="59"/>
      <c r="J143" s="152"/>
      <c r="K143" s="61"/>
      <c r="L143" s="60"/>
      <c r="M143" s="60"/>
      <c r="N143" s="62"/>
      <c r="O143" s="85"/>
      <c r="P143" s="85"/>
      <c r="Q143" s="85"/>
      <c r="R143" s="85"/>
      <c r="S143" s="85"/>
      <c r="T143" s="85"/>
      <c r="U143" s="63"/>
      <c r="V143" s="60"/>
      <c r="W143" s="60"/>
    </row>
    <row r="144" spans="1:23">
      <c r="A144" s="54"/>
      <c r="B144" s="55"/>
      <c r="C144" s="80"/>
      <c r="D144" s="56"/>
      <c r="E144" s="56"/>
      <c r="F144" s="57"/>
      <c r="G144" s="57"/>
      <c r="H144" s="58"/>
      <c r="I144" s="59"/>
      <c r="J144" s="152"/>
      <c r="K144" s="61"/>
      <c r="L144" s="60"/>
      <c r="M144" s="60"/>
      <c r="N144" s="62"/>
      <c r="O144" s="85"/>
      <c r="P144" s="85"/>
      <c r="Q144" s="85"/>
      <c r="R144" s="85"/>
      <c r="S144" s="85"/>
      <c r="T144" s="85"/>
      <c r="U144" s="63"/>
      <c r="V144" s="60"/>
      <c r="W144" s="67"/>
    </row>
    <row r="145" spans="1:22">
      <c r="A145" s="54"/>
      <c r="B145" s="55"/>
      <c r="C145" s="80"/>
      <c r="D145" s="56"/>
      <c r="E145" s="56"/>
      <c r="F145" s="57"/>
      <c r="G145" s="57"/>
      <c r="H145" s="57"/>
      <c r="I145" s="59"/>
      <c r="J145" s="152"/>
      <c r="K145" s="61"/>
      <c r="L145" s="60"/>
      <c r="M145" s="60"/>
      <c r="N145" s="64"/>
      <c r="O145" s="85"/>
      <c r="P145" s="85"/>
      <c r="Q145" s="85"/>
      <c r="R145" s="85"/>
      <c r="S145" s="85"/>
      <c r="T145" s="85"/>
      <c r="U145" s="63"/>
      <c r="V145" s="60"/>
    </row>
    <row r="146" spans="1:22">
      <c r="C146" s="80"/>
      <c r="D146" s="56"/>
      <c r="E146" s="56"/>
      <c r="F146" s="57"/>
      <c r="G146" s="57"/>
      <c r="H146" s="57"/>
      <c r="I146" s="59"/>
      <c r="J146" s="152"/>
      <c r="K146" s="61"/>
      <c r="L146" s="60"/>
      <c r="M146" s="60"/>
      <c r="N146" s="64"/>
      <c r="O146" s="85"/>
      <c r="P146" s="85"/>
      <c r="Q146" s="85"/>
      <c r="R146" s="85"/>
      <c r="S146" s="85"/>
      <c r="T146" s="85"/>
      <c r="U146" s="79"/>
      <c r="V146" s="60"/>
    </row>
    <row r="147" spans="1:22">
      <c r="C147" s="80"/>
      <c r="D147" s="56"/>
      <c r="E147" s="56"/>
      <c r="F147" s="57"/>
      <c r="G147" s="57"/>
      <c r="H147" s="57"/>
      <c r="I147" s="59"/>
      <c r="J147" s="152"/>
      <c r="K147" s="61"/>
      <c r="L147" s="60"/>
      <c r="M147" s="60"/>
      <c r="N147" s="64"/>
      <c r="O147" s="85"/>
      <c r="P147" s="85"/>
      <c r="Q147" s="85"/>
      <c r="R147" s="85"/>
      <c r="S147" s="85"/>
      <c r="T147" s="85"/>
      <c r="U147" s="79"/>
      <c r="V147" s="60"/>
    </row>
    <row r="148" spans="1:22">
      <c r="C148" s="80"/>
      <c r="D148" s="56"/>
      <c r="E148" s="56"/>
      <c r="F148" s="57"/>
      <c r="G148" s="57"/>
      <c r="H148" s="57"/>
      <c r="I148" s="59"/>
      <c r="J148" s="152"/>
      <c r="K148" s="61"/>
      <c r="L148" s="60"/>
      <c r="M148" s="60"/>
      <c r="N148" s="64"/>
      <c r="O148" s="85"/>
      <c r="P148" s="85"/>
      <c r="Q148" s="85"/>
      <c r="R148" s="85"/>
      <c r="S148" s="85"/>
      <c r="T148" s="85"/>
      <c r="U148" s="79"/>
      <c r="V148" s="60"/>
    </row>
    <row r="149" spans="1:22">
      <c r="C149" s="80"/>
      <c r="D149" s="56"/>
      <c r="E149" s="56"/>
      <c r="F149" s="57"/>
      <c r="G149" s="57"/>
      <c r="H149" s="57"/>
      <c r="I149" s="59"/>
      <c r="J149" s="152"/>
      <c r="K149" s="61"/>
      <c r="L149" s="60"/>
      <c r="M149" s="60"/>
      <c r="N149" s="64"/>
      <c r="O149" s="85"/>
      <c r="P149" s="85"/>
      <c r="Q149" s="85"/>
      <c r="R149" s="85"/>
      <c r="S149" s="85"/>
      <c r="T149" s="85"/>
      <c r="U149" s="63"/>
      <c r="V149" s="60"/>
    </row>
    <row r="150" spans="1:22">
      <c r="C150" s="80"/>
      <c r="D150" s="55"/>
      <c r="E150" s="55"/>
      <c r="F150" s="57"/>
      <c r="G150" s="57"/>
      <c r="H150" s="57"/>
      <c r="I150" s="59"/>
      <c r="J150" s="152"/>
      <c r="K150" s="78"/>
      <c r="L150" s="47"/>
      <c r="M150" s="47"/>
      <c r="N150" s="64"/>
      <c r="O150" s="85"/>
      <c r="P150" s="85"/>
      <c r="Q150" s="86"/>
      <c r="R150" s="86"/>
      <c r="S150" s="86"/>
      <c r="T150" s="86"/>
    </row>
    <row r="151" spans="1:22">
      <c r="C151" s="7"/>
      <c r="D151" s="55"/>
      <c r="E151" s="55"/>
      <c r="F151" s="57"/>
      <c r="G151" s="57"/>
      <c r="H151" s="57"/>
      <c r="I151" s="59"/>
      <c r="J151" s="152"/>
      <c r="K151" s="61"/>
      <c r="L151" s="60"/>
      <c r="M151" s="60"/>
      <c r="N151" s="77"/>
      <c r="O151" s="86"/>
      <c r="P151" s="86"/>
      <c r="Q151" s="85"/>
      <c r="R151" s="85"/>
      <c r="S151" s="85"/>
      <c r="T151" s="85"/>
    </row>
    <row r="152" spans="1:22">
      <c r="C152" s="84"/>
      <c r="D152" s="63"/>
      <c r="E152" s="63"/>
      <c r="F152" s="57"/>
      <c r="G152" s="57"/>
      <c r="H152" s="57"/>
      <c r="I152" s="59"/>
      <c r="J152" s="152"/>
      <c r="K152" s="61"/>
      <c r="L152" s="60"/>
      <c r="M152" s="60"/>
      <c r="N152" s="64"/>
      <c r="O152" s="85"/>
      <c r="P152" s="85"/>
      <c r="Q152" s="85"/>
      <c r="R152" s="85"/>
      <c r="S152" s="85"/>
      <c r="T152" s="87"/>
      <c r="U152" s="55"/>
    </row>
    <row r="153" spans="1:22">
      <c r="C153" s="7"/>
      <c r="D153" s="55"/>
      <c r="E153" s="55"/>
      <c r="F153" s="57"/>
      <c r="G153" s="57"/>
      <c r="H153" s="57"/>
      <c r="I153" s="59"/>
      <c r="J153" s="152"/>
      <c r="K153" s="78"/>
      <c r="L153" s="47"/>
      <c r="M153" s="47"/>
      <c r="N153" s="64"/>
      <c r="O153" s="85"/>
      <c r="P153" s="85"/>
      <c r="Q153" s="85"/>
      <c r="R153" s="85"/>
      <c r="S153" s="86"/>
      <c r="T153" s="86"/>
    </row>
    <row r="154" spans="1:22">
      <c r="C154" s="84"/>
      <c r="D154" s="63"/>
      <c r="E154" s="63"/>
      <c r="F154" s="57"/>
      <c r="G154" s="57"/>
      <c r="H154" s="57"/>
      <c r="I154" s="59"/>
      <c r="J154" s="152"/>
      <c r="K154" s="63"/>
      <c r="L154" s="47"/>
      <c r="M154" s="47"/>
      <c r="N154" s="64"/>
      <c r="O154" s="85"/>
      <c r="P154" s="85"/>
      <c r="Q154" s="85"/>
      <c r="R154" s="85"/>
      <c r="S154" s="86"/>
      <c r="T154" s="86"/>
    </row>
    <row r="155" spans="1:22">
      <c r="C155" s="84"/>
      <c r="D155" s="55"/>
      <c r="E155" s="63"/>
      <c r="F155" s="57"/>
      <c r="G155" s="57"/>
      <c r="H155" s="57"/>
      <c r="I155" s="59"/>
      <c r="J155" s="152"/>
      <c r="K155" s="61"/>
      <c r="L155" s="47"/>
      <c r="M155" s="47"/>
      <c r="N155" s="64"/>
      <c r="O155" s="85"/>
      <c r="P155" s="85"/>
      <c r="Q155" s="85"/>
      <c r="R155" s="85"/>
      <c r="S155" s="85"/>
      <c r="T155" s="85"/>
      <c r="U155" s="63"/>
    </row>
    <row r="156" spans="1:22">
      <c r="C156" s="7"/>
      <c r="D156" s="55"/>
      <c r="E156" s="55"/>
      <c r="F156" s="57"/>
      <c r="G156" s="57"/>
      <c r="H156" s="57"/>
      <c r="I156" s="59"/>
      <c r="J156" s="93"/>
      <c r="K156" s="55"/>
      <c r="L156" s="47"/>
      <c r="M156" s="47"/>
      <c r="N156" s="77"/>
      <c r="O156" s="86"/>
      <c r="P156" s="86"/>
      <c r="Q156" s="86"/>
      <c r="R156" s="86"/>
      <c r="S156" s="86"/>
      <c r="T156" s="86"/>
      <c r="U156" s="63"/>
      <c r="V156" s="60"/>
    </row>
    <row r="157" spans="1:22">
      <c r="C157" s="84"/>
      <c r="D157" s="63"/>
      <c r="E157" s="63"/>
      <c r="F157" s="57"/>
      <c r="G157" s="57"/>
      <c r="H157" s="57"/>
      <c r="I157" s="59"/>
      <c r="J157" s="152"/>
      <c r="K157" s="61"/>
      <c r="L157" s="60"/>
      <c r="M157" s="60"/>
      <c r="N157" s="64"/>
      <c r="O157" s="85"/>
      <c r="P157" s="85"/>
      <c r="Q157" s="85"/>
      <c r="R157" s="85"/>
      <c r="S157" s="85"/>
      <c r="T157" s="85"/>
      <c r="U157" s="79"/>
      <c r="V157" s="60"/>
    </row>
    <row r="158" spans="1:22">
      <c r="C158" s="84"/>
      <c r="D158" s="63"/>
      <c r="E158" s="63"/>
      <c r="F158" s="57"/>
      <c r="G158" s="57"/>
      <c r="H158" s="57"/>
      <c r="I158" s="59"/>
      <c r="J158" s="152"/>
      <c r="K158" s="61"/>
      <c r="L158" s="60"/>
      <c r="M158" s="60"/>
      <c r="N158" s="64"/>
      <c r="O158" s="85"/>
      <c r="P158" s="85"/>
      <c r="Q158" s="85"/>
      <c r="R158" s="85"/>
      <c r="S158" s="85"/>
      <c r="T158" s="85"/>
      <c r="U158" s="63"/>
      <c r="V158" s="60"/>
    </row>
    <row r="159" spans="1:22">
      <c r="C159" s="84"/>
      <c r="D159" s="63"/>
      <c r="E159" s="63"/>
      <c r="F159" s="57"/>
      <c r="G159" s="57"/>
      <c r="H159" s="57"/>
      <c r="I159" s="59"/>
      <c r="J159" s="152"/>
      <c r="K159" s="61"/>
      <c r="L159" s="60"/>
      <c r="M159" s="60"/>
      <c r="N159" s="64"/>
      <c r="O159" s="85"/>
      <c r="P159" s="85"/>
      <c r="Q159" s="85"/>
      <c r="R159" s="85"/>
      <c r="S159" s="85"/>
      <c r="T159" s="85"/>
      <c r="U159" s="63"/>
      <c r="V159" s="60"/>
    </row>
  </sheetData>
  <sheetProtection sheet="1" objects="1" selectLockedCells="1"/>
  <phoneticPr fontId="0" type="noConversion"/>
  <pageMargins left="0.31496062992125984" right="0.39370078740157483" top="1.6141732283464567" bottom="0.51181102362204722" header="0.51181102362204722" footer="0.39370078740157483"/>
  <pageSetup paperSize="9" scale="73" fitToHeight="4" orientation="landscape" r:id="rId1"/>
  <headerFooter alignWithMargins="0">
    <oddHeader>&amp;L&amp;14JUNNU TOUR 2011-2012_x000D_Ebonite Brands- osakilpailu 23.-25.3.2012 Turku_x000D__x000D_Kuuden sarjan karsinta (eu.)</oddHeader>
  </headerFooter>
  <legacyDrawing r:id="rId2"/>
  <webPublishItems count="17">
    <webPublishItem id="12527" divId="Junnu-Tour pohja_12527" sourceType="printArea" destinationFile="C:\Documents and Settings\keila1\Työpöytä\Junnu-tour_Tapanila\Alkukilpailu.htm" title="Alkukilpailun tulokset"/>
    <webPublishItem id="22085" divId="JunnuTourPori (1)_22085" sourceType="range" sourceRef="A4:H62" destinationFile="C:\WINDOWS\Työpöytä\Junnutour\Alkukilpailu.htm" title="tilanne 7/8 erän jälkeen"/>
    <webPublishItem id="19323" divId="Junnu-Tour pohja_19323" sourceType="range" sourceRef="A4:I18" destinationFile="D:\WWW\public_html\junnut\Alkukilpailu.htm" title="Junnu-Tour/Tampere (2/4 erää)"/>
    <webPublishItem id="2887" divId="JunnuTourPietarsaari_2887" sourceType="range" sourceRef="A4:I37" destinationFile="E:\Internet\SportBowling\junnutour\2006-2007\pietarsaari\Alkukilpailu.htm" title="Alkukilpailun tilanne 2/9 erää"/>
    <webPublishItem id="16815" divId="Junnu-Tour pohja_16815" sourceType="range" sourceRef="A4:I52" destinationFile="D:\WWW\public_html\junnut\Alkukilpailu.htm" title="Junnu-Tour/Tampere (3/4 erää)"/>
    <webPublishItem id="1663" divId="JunnuTourPietarsaari_1663" sourceType="range" sourceRef="A4:I68" destinationFile="E:\Internet\SportBowling\junnutour\2006-2007\pietarsaari\Alkukilpailu.htm"/>
    <webPublishItem id="22446" divId="Junnu-TourKouvola_22446" sourceType="range" sourceRef="A4:I69" destinationFile="C:\Documents and Settings\KLAKL\Työpöytä\Alkukilpailu.htm" title="Tilanne 7/9 karsintaerän jälkeen"/>
    <webPublishItem id="28900" divId="JunnuTourPietarsaari_28900" sourceType="range" sourceRef="A4:I77" destinationFile="E:\Internet\SportBowling\junnutour\2006-2007\pietarsaari\Alkukilpailu.htm"/>
    <webPublishItem id="28627" divId="JunnuTourPori_28627" sourceType="range" sourceRef="A4:I86" destinationFile="E:\Internet\SportBowling\junnutour\2005-2006\pori\Alkukilpailu.htm" title="Alkukilpailun lopullinen tilanne"/>
    <webPublishItem id="3622" divId="JunnuTourPori_3622" sourceType="range" sourceRef="A4:I87" destinationFile="C:\Documents and Settings\KLAKL\Työpöytä\Alkukilpailu.htm" title="Tilanne 8/9 karsintaerän jälkeen"/>
    <webPublishItem id="32039" divId="JunnuTourPietarsaari_32039" sourceType="range" sourceRef="A4:I88" destinationFile="C:\Documents and Settings\Pallomailma\Omat tiedostot\Alkukilpailu.htm"/>
    <webPublishItem id="6264" divId="JunnuTourKotka_6264" sourceType="range" sourceRef="A4:I101" destinationFile="C:\Omat tiedostot\Alkukilpailu.htm" title="Junnu-Tourin 2. osakilpailu 7.-8.10.2006 Kotka (tilanne 5/6 erää)"/>
    <webPublishItem id="18619" divId="JunnuTourPietarsaari_18619" sourceType="range" sourceRef="A4:I105" destinationFile="C:\Documents and Settings\Pallomailma\Omat tiedostot\Alkukilpailu.htm"/>
    <webPublishItem id="20106" divId="Junnu-TourKouvola_20106" sourceType="range" sourceRef="A4:I107" destinationFile="C:\Documents and Settings\KLAKL\Työpöytä\Alkukilpailu.htm" title="Alkukilpailun lopputulokset"/>
    <webPublishItem id="31803" divId="JunnuTourPietarsaari_31803" sourceType="range" sourceRef="A4:T68" destinationFile="E:\Internet\SportBowling\junnutour\2006-2007\pietarsaari\Alkukilpailu.htm"/>
    <webPublishItem id="30260" divId="Junnu-Tour Tapanila_30260" sourceType="range" sourceRef="A5:I48" destinationFile="C:\Documents and Settings\keila1\Työpöytä\Junnu-tour_Tapanila\Junnu_Tour_tapanila_5_9.htm"/>
    <webPublishItem id="20047" divId="Junnu-Tour Tapanila_20047" sourceType="range" sourceRef="C46:L59" destinationFile="C:\Documents and Settings\keila1\Työpöytä\Junnu-tour_Tapanila\roll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sheetPr codeName="Taul2">
    <pageSetUpPr fitToPage="1"/>
  </sheetPr>
  <dimension ref="A1:AB24"/>
  <sheetViews>
    <sheetView zoomScale="90" workbookViewId="0">
      <pane xSplit="9" topLeftCell="J1" activePane="topRight" state="frozen"/>
      <selection pane="topRight" activeCell="C5" sqref="C5"/>
    </sheetView>
  </sheetViews>
  <sheetFormatPr defaultRowHeight="12.75"/>
  <cols>
    <col min="1" max="1" width="4.85546875" style="41" bestFit="1" customWidth="1"/>
    <col min="2" max="2" width="14.85546875" style="41" hidden="1" customWidth="1"/>
    <col min="3" max="3" width="27.42578125" style="41" customWidth="1"/>
    <col min="4" max="4" width="16.85546875" style="41" customWidth="1"/>
    <col min="5" max="5" width="18" style="41" customWidth="1"/>
    <col min="6" max="6" width="8.28515625" style="42" customWidth="1"/>
    <col min="7" max="7" width="5.28515625" style="42" bestFit="1" customWidth="1"/>
    <col min="8" max="8" width="7.42578125" style="50" bestFit="1" customWidth="1"/>
    <col min="9" max="9" width="10.42578125" style="91" customWidth="1"/>
    <col min="10" max="10" width="3.85546875" style="2" customWidth="1"/>
    <col min="11" max="11" width="5" style="45" bestFit="1" customWidth="1"/>
    <col min="12" max="12" width="8.7109375" style="45" bestFit="1" customWidth="1"/>
    <col min="13" max="13" width="3.28515625" style="45" customWidth="1"/>
    <col min="14" max="14" width="3.42578125" style="46" customWidth="1"/>
    <col min="15" max="19" width="9.5703125" style="42" bestFit="1" customWidth="1"/>
    <col min="20" max="20" width="9.140625" style="44"/>
    <col min="21" max="16384" width="9.140625" style="41"/>
  </cols>
  <sheetData>
    <row r="1" spans="1:28">
      <c r="J1" s="41"/>
    </row>
    <row r="2" spans="1:28" ht="42.75" hidden="1" customHeight="1">
      <c r="B2" s="55"/>
      <c r="C2" s="56"/>
      <c r="D2" s="56"/>
      <c r="E2" s="56"/>
      <c r="G2" s="61"/>
      <c r="J2" s="41"/>
      <c r="K2" s="61"/>
      <c r="L2" s="60"/>
      <c r="M2" s="60"/>
      <c r="T2" s="60"/>
    </row>
    <row r="3" spans="1:28" ht="14.25">
      <c r="B3" s="55"/>
      <c r="C3" s="56"/>
      <c r="D3" s="56"/>
      <c r="E3" s="56"/>
      <c r="G3" s="61"/>
      <c r="J3" s="41"/>
      <c r="K3" s="61"/>
      <c r="L3" s="60"/>
      <c r="M3" s="60"/>
      <c r="T3" s="60"/>
    </row>
    <row r="4" spans="1:28" ht="14.25">
      <c r="A4" s="100" t="s">
        <v>0</v>
      </c>
      <c r="B4" s="101" t="s">
        <v>34</v>
      </c>
      <c r="C4" s="102" t="s">
        <v>1</v>
      </c>
      <c r="D4" s="102" t="s">
        <v>11</v>
      </c>
      <c r="E4" s="102" t="s">
        <v>2</v>
      </c>
      <c r="F4" s="103" t="s">
        <v>3</v>
      </c>
      <c r="G4" s="52" t="s">
        <v>4</v>
      </c>
      <c r="H4" s="103" t="s">
        <v>5</v>
      </c>
      <c r="I4" s="104" t="s">
        <v>6</v>
      </c>
      <c r="J4" s="105" t="s">
        <v>31</v>
      </c>
      <c r="K4" s="106" t="s">
        <v>12</v>
      </c>
      <c r="L4" s="75" t="s">
        <v>13</v>
      </c>
      <c r="M4" s="75"/>
      <c r="N4" s="107" t="s">
        <v>45</v>
      </c>
      <c r="O4" s="103" t="s">
        <v>14</v>
      </c>
      <c r="P4" s="103" t="s">
        <v>15</v>
      </c>
      <c r="Q4" s="103" t="s">
        <v>16</v>
      </c>
      <c r="R4" s="103" t="s">
        <v>17</v>
      </c>
      <c r="S4" s="103" t="s">
        <v>18</v>
      </c>
      <c r="T4" s="60"/>
      <c r="U4" s="41" t="s">
        <v>32</v>
      </c>
    </row>
    <row r="5" spans="1:28" s="55" customFormat="1" ht="14.25">
      <c r="A5" s="99" t="s">
        <v>7</v>
      </c>
      <c r="B5" s="63" t="s">
        <v>150</v>
      </c>
      <c r="C5" s="80" t="s">
        <v>151</v>
      </c>
      <c r="D5" s="56" t="s">
        <v>152</v>
      </c>
      <c r="E5" s="56" t="s">
        <v>153</v>
      </c>
      <c r="F5" s="57">
        <f t="shared" ref="F5:F24" si="0">IF(O5="","0",SUM(O5:S5))</f>
        <v>1261</v>
      </c>
      <c r="G5" s="57">
        <v>0</v>
      </c>
      <c r="H5" s="58">
        <f t="shared" ref="H5:H24" si="1">IF(F5="0","0",F5+(G5/5*COUNT(O5:S5)))</f>
        <v>1261</v>
      </c>
      <c r="I5" s="108">
        <f t="shared" ref="I5:I24" si="2">IF(F5="0","0",F5/COUNT(O5:S5))</f>
        <v>252.2</v>
      </c>
      <c r="J5" s="84"/>
      <c r="K5" s="63" t="s">
        <v>69</v>
      </c>
      <c r="L5" s="60">
        <v>1992</v>
      </c>
      <c r="M5" s="60"/>
      <c r="N5" s="109">
        <f t="shared" ref="N5:N24" si="3">IF(F5="","0",COUNT(O5:S5))</f>
        <v>5</v>
      </c>
      <c r="O5" s="156">
        <v>279</v>
      </c>
      <c r="P5" s="156">
        <v>266</v>
      </c>
      <c r="Q5" s="156">
        <v>181</v>
      </c>
      <c r="R5" s="157">
        <v>279</v>
      </c>
      <c r="S5" s="85">
        <v>256</v>
      </c>
      <c r="T5" s="60"/>
      <c r="U5" s="60">
        <v>1</v>
      </c>
      <c r="V5" s="76"/>
      <c r="AB5" s="55" t="str">
        <f>Alkukilpailu!AB5</f>
        <v>JUNNU TOUR 2011-2012</v>
      </c>
    </row>
    <row r="6" spans="1:28" s="55" customFormat="1" ht="14.25">
      <c r="A6" s="99" t="s">
        <v>8</v>
      </c>
      <c r="B6" s="63" t="s">
        <v>189</v>
      </c>
      <c r="C6" s="80" t="s">
        <v>190</v>
      </c>
      <c r="D6" s="56" t="s">
        <v>191</v>
      </c>
      <c r="E6" s="56" t="s">
        <v>192</v>
      </c>
      <c r="F6" s="57">
        <f t="shared" si="0"/>
        <v>1209</v>
      </c>
      <c r="G6" s="57">
        <v>0</v>
      </c>
      <c r="H6" s="58">
        <f t="shared" si="1"/>
        <v>1209</v>
      </c>
      <c r="I6" s="108">
        <f t="shared" si="2"/>
        <v>241.8</v>
      </c>
      <c r="J6" s="84"/>
      <c r="K6" s="61" t="s">
        <v>69</v>
      </c>
      <c r="L6" s="60">
        <v>1993</v>
      </c>
      <c r="M6" s="60"/>
      <c r="N6" s="109">
        <f t="shared" si="3"/>
        <v>5</v>
      </c>
      <c r="O6" s="156">
        <v>298</v>
      </c>
      <c r="P6" s="156">
        <v>223</v>
      </c>
      <c r="Q6" s="156">
        <v>268</v>
      </c>
      <c r="R6" s="157">
        <v>225</v>
      </c>
      <c r="S6" s="85">
        <v>195</v>
      </c>
      <c r="T6" s="60"/>
      <c r="U6" s="60"/>
      <c r="V6" s="54"/>
      <c r="AB6" s="55" t="str">
        <f>Alkukilpailu!AB6</f>
        <v>Ebonite Brands- osakilpailu 23.-25.3.2012 Turku</v>
      </c>
    </row>
    <row r="7" spans="1:28" s="55" customFormat="1" ht="14.25">
      <c r="A7" s="99" t="s">
        <v>9</v>
      </c>
      <c r="B7" s="63" t="s">
        <v>378</v>
      </c>
      <c r="C7" s="80" t="s">
        <v>379</v>
      </c>
      <c r="D7" s="56" t="s">
        <v>380</v>
      </c>
      <c r="E7" s="56" t="s">
        <v>381</v>
      </c>
      <c r="F7" s="57">
        <f t="shared" si="0"/>
        <v>1195</v>
      </c>
      <c r="G7" s="57">
        <v>0</v>
      </c>
      <c r="H7" s="58">
        <f t="shared" si="1"/>
        <v>1195</v>
      </c>
      <c r="I7" s="108">
        <f t="shared" si="2"/>
        <v>239</v>
      </c>
      <c r="J7" s="84"/>
      <c r="K7" s="61" t="s">
        <v>69</v>
      </c>
      <c r="L7" s="60">
        <v>1993</v>
      </c>
      <c r="M7" s="60"/>
      <c r="N7" s="109">
        <f t="shared" si="3"/>
        <v>5</v>
      </c>
      <c r="O7" s="156">
        <v>250</v>
      </c>
      <c r="P7" s="156">
        <v>225</v>
      </c>
      <c r="Q7" s="156">
        <v>248</v>
      </c>
      <c r="R7" s="157">
        <v>237</v>
      </c>
      <c r="S7" s="85">
        <v>235</v>
      </c>
      <c r="T7" s="60"/>
      <c r="U7" s="60"/>
      <c r="V7" s="54"/>
      <c r="AB7" s="55" t="s">
        <v>55</v>
      </c>
    </row>
    <row r="8" spans="1:28" s="55" customFormat="1" ht="15" thickBot="1">
      <c r="A8" s="68" t="s">
        <v>10</v>
      </c>
      <c r="B8" s="69" t="s">
        <v>100</v>
      </c>
      <c r="C8" s="82" t="s">
        <v>101</v>
      </c>
      <c r="D8" s="70" t="s">
        <v>102</v>
      </c>
      <c r="E8" s="70" t="s">
        <v>64</v>
      </c>
      <c r="F8" s="71">
        <f t="shared" si="0"/>
        <v>1192</v>
      </c>
      <c r="G8" s="71">
        <v>0</v>
      </c>
      <c r="H8" s="72">
        <f t="shared" si="1"/>
        <v>1192</v>
      </c>
      <c r="I8" s="160">
        <f t="shared" si="2"/>
        <v>238.4</v>
      </c>
      <c r="J8" s="164"/>
      <c r="K8" s="159" t="s">
        <v>69</v>
      </c>
      <c r="L8" s="74">
        <v>1994</v>
      </c>
      <c r="M8" s="74"/>
      <c r="N8" s="161">
        <f t="shared" si="3"/>
        <v>5</v>
      </c>
      <c r="O8" s="162">
        <v>203</v>
      </c>
      <c r="P8" s="162">
        <v>234</v>
      </c>
      <c r="Q8" s="162">
        <v>279</v>
      </c>
      <c r="R8" s="163">
        <v>228</v>
      </c>
      <c r="S8" s="88">
        <v>248</v>
      </c>
      <c r="T8" s="74"/>
      <c r="U8" s="74">
        <v>1</v>
      </c>
      <c r="V8" s="54"/>
    </row>
    <row r="9" spans="1:28" s="55" customFormat="1" ht="14.25">
      <c r="A9" s="99" t="s">
        <v>78</v>
      </c>
      <c r="B9" s="63" t="s">
        <v>197</v>
      </c>
      <c r="C9" s="80" t="s">
        <v>198</v>
      </c>
      <c r="D9" s="56" t="s">
        <v>152</v>
      </c>
      <c r="E9" s="56" t="s">
        <v>153</v>
      </c>
      <c r="F9" s="57">
        <f t="shared" si="0"/>
        <v>1135</v>
      </c>
      <c r="G9" s="57">
        <v>40</v>
      </c>
      <c r="H9" s="58">
        <f t="shared" si="1"/>
        <v>1175</v>
      </c>
      <c r="I9" s="108">
        <f t="shared" si="2"/>
        <v>227</v>
      </c>
      <c r="J9" s="84"/>
      <c r="K9" s="63" t="s">
        <v>65</v>
      </c>
      <c r="L9" s="60">
        <v>1994</v>
      </c>
      <c r="M9" s="60"/>
      <c r="N9" s="109">
        <f t="shared" si="3"/>
        <v>5</v>
      </c>
      <c r="O9" s="156">
        <v>204</v>
      </c>
      <c r="P9" s="156">
        <v>257</v>
      </c>
      <c r="Q9" s="156">
        <v>269</v>
      </c>
      <c r="R9" s="157">
        <v>218</v>
      </c>
      <c r="S9" s="85">
        <v>187</v>
      </c>
      <c r="T9" s="60"/>
      <c r="U9" s="60">
        <v>1</v>
      </c>
      <c r="V9" s="54"/>
    </row>
    <row r="10" spans="1:28" s="55" customFormat="1" ht="14.25">
      <c r="A10" s="99" t="s">
        <v>81</v>
      </c>
      <c r="B10" s="63" t="s">
        <v>383</v>
      </c>
      <c r="C10" s="80" t="s">
        <v>384</v>
      </c>
      <c r="D10" s="56" t="s">
        <v>385</v>
      </c>
      <c r="E10" s="56" t="s">
        <v>386</v>
      </c>
      <c r="F10" s="57">
        <f t="shared" si="0"/>
        <v>1134</v>
      </c>
      <c r="G10" s="57">
        <v>0</v>
      </c>
      <c r="H10" s="58">
        <f t="shared" si="1"/>
        <v>1134</v>
      </c>
      <c r="I10" s="108">
        <f t="shared" si="2"/>
        <v>226.8</v>
      </c>
      <c r="J10" s="84"/>
      <c r="K10" s="63" t="s">
        <v>69</v>
      </c>
      <c r="L10" s="60">
        <v>1995</v>
      </c>
      <c r="M10" s="60"/>
      <c r="N10" s="109">
        <f t="shared" si="3"/>
        <v>5</v>
      </c>
      <c r="O10" s="156">
        <v>193</v>
      </c>
      <c r="P10" s="156">
        <v>236</v>
      </c>
      <c r="Q10" s="156">
        <v>266</v>
      </c>
      <c r="R10" s="157">
        <v>211</v>
      </c>
      <c r="S10" s="85">
        <v>228</v>
      </c>
      <c r="T10" s="60"/>
      <c r="U10" s="60">
        <v>1</v>
      </c>
      <c r="V10" s="54"/>
    </row>
    <row r="11" spans="1:28" s="55" customFormat="1" ht="14.25">
      <c r="A11" s="99" t="s">
        <v>85</v>
      </c>
      <c r="B11" s="63" t="s">
        <v>116</v>
      </c>
      <c r="C11" s="80" t="s">
        <v>117</v>
      </c>
      <c r="D11" s="56" t="s">
        <v>118</v>
      </c>
      <c r="E11" s="56" t="s">
        <v>119</v>
      </c>
      <c r="F11" s="57">
        <f t="shared" si="0"/>
        <v>1118</v>
      </c>
      <c r="G11" s="57">
        <v>0</v>
      </c>
      <c r="H11" s="58">
        <f t="shared" si="1"/>
        <v>1118</v>
      </c>
      <c r="I11" s="108">
        <f t="shared" si="2"/>
        <v>223.6</v>
      </c>
      <c r="J11" s="84"/>
      <c r="K11" s="61" t="s">
        <v>69</v>
      </c>
      <c r="L11" s="60">
        <v>1996</v>
      </c>
      <c r="M11" s="60"/>
      <c r="N11" s="109">
        <f t="shared" si="3"/>
        <v>5</v>
      </c>
      <c r="O11" s="156">
        <v>209</v>
      </c>
      <c r="P11" s="156">
        <v>218</v>
      </c>
      <c r="Q11" s="156">
        <v>249</v>
      </c>
      <c r="R11" s="157">
        <v>226</v>
      </c>
      <c r="S11" s="85">
        <v>216</v>
      </c>
      <c r="T11" s="60"/>
      <c r="U11" s="60">
        <v>1</v>
      </c>
      <c r="V11" s="54"/>
    </row>
    <row r="12" spans="1:28" s="55" customFormat="1" ht="14.25">
      <c r="A12" s="99" t="s">
        <v>90</v>
      </c>
      <c r="B12" s="63" t="s">
        <v>288</v>
      </c>
      <c r="C12" s="80" t="s">
        <v>289</v>
      </c>
      <c r="D12" s="56" t="s">
        <v>282</v>
      </c>
      <c r="E12" s="56" t="s">
        <v>283</v>
      </c>
      <c r="F12" s="57">
        <f t="shared" si="0"/>
        <v>1072</v>
      </c>
      <c r="G12" s="57">
        <v>40</v>
      </c>
      <c r="H12" s="58">
        <f t="shared" si="1"/>
        <v>1112</v>
      </c>
      <c r="I12" s="108">
        <f t="shared" si="2"/>
        <v>214.4</v>
      </c>
      <c r="J12" s="84"/>
      <c r="K12" s="63" t="s">
        <v>69</v>
      </c>
      <c r="L12" s="60">
        <v>1996</v>
      </c>
      <c r="M12" s="60"/>
      <c r="N12" s="109">
        <f t="shared" si="3"/>
        <v>5</v>
      </c>
      <c r="O12" s="156">
        <v>258</v>
      </c>
      <c r="P12" s="156">
        <v>215</v>
      </c>
      <c r="Q12" s="156">
        <v>180</v>
      </c>
      <c r="R12" s="157">
        <v>235</v>
      </c>
      <c r="S12" s="85">
        <v>184</v>
      </c>
      <c r="T12" s="60"/>
      <c r="U12" s="60"/>
      <c r="V12" s="54"/>
    </row>
    <row r="13" spans="1:28" s="55" customFormat="1" ht="14.25">
      <c r="A13" s="99" t="s">
        <v>93</v>
      </c>
      <c r="B13" s="63" t="s">
        <v>155</v>
      </c>
      <c r="C13" s="80" t="s">
        <v>156</v>
      </c>
      <c r="D13" s="56" t="s">
        <v>157</v>
      </c>
      <c r="E13" s="56" t="s">
        <v>153</v>
      </c>
      <c r="F13" s="57">
        <f t="shared" si="0"/>
        <v>1065</v>
      </c>
      <c r="G13" s="57">
        <v>40</v>
      </c>
      <c r="H13" s="58">
        <f t="shared" si="1"/>
        <v>1105</v>
      </c>
      <c r="I13" s="108">
        <f t="shared" si="2"/>
        <v>213</v>
      </c>
      <c r="J13" s="84"/>
      <c r="K13" s="61" t="s">
        <v>69</v>
      </c>
      <c r="L13" s="60">
        <v>1997</v>
      </c>
      <c r="M13" s="60"/>
      <c r="N13" s="109">
        <f t="shared" si="3"/>
        <v>5</v>
      </c>
      <c r="O13" s="156">
        <v>195</v>
      </c>
      <c r="P13" s="156">
        <v>217</v>
      </c>
      <c r="Q13" s="156">
        <v>208</v>
      </c>
      <c r="R13" s="157">
        <v>213</v>
      </c>
      <c r="S13" s="85">
        <v>232</v>
      </c>
      <c r="T13" s="60"/>
      <c r="U13" s="60"/>
      <c r="V13" s="54"/>
    </row>
    <row r="14" spans="1:28" s="55" customFormat="1" ht="14.25">
      <c r="A14" s="99" t="s">
        <v>96</v>
      </c>
      <c r="B14" s="63" t="s">
        <v>280</v>
      </c>
      <c r="C14" s="80" t="s">
        <v>281</v>
      </c>
      <c r="D14" s="56" t="s">
        <v>282</v>
      </c>
      <c r="E14" s="56" t="s">
        <v>283</v>
      </c>
      <c r="F14" s="57">
        <f t="shared" si="0"/>
        <v>1052</v>
      </c>
      <c r="G14" s="57">
        <v>40</v>
      </c>
      <c r="H14" s="58">
        <f t="shared" si="1"/>
        <v>1092</v>
      </c>
      <c r="I14" s="108">
        <f t="shared" si="2"/>
        <v>210.4</v>
      </c>
      <c r="J14" s="84"/>
      <c r="K14" s="63" t="s">
        <v>69</v>
      </c>
      <c r="L14" s="60">
        <v>1996</v>
      </c>
      <c r="M14" s="60"/>
      <c r="N14" s="109">
        <f t="shared" si="3"/>
        <v>5</v>
      </c>
      <c r="O14" s="156">
        <v>227</v>
      </c>
      <c r="P14" s="156">
        <v>223</v>
      </c>
      <c r="Q14" s="156">
        <v>187</v>
      </c>
      <c r="R14" s="157">
        <v>226</v>
      </c>
      <c r="S14" s="85">
        <v>189</v>
      </c>
      <c r="T14" s="60"/>
      <c r="U14" s="60"/>
      <c r="V14" s="54"/>
    </row>
    <row r="15" spans="1:28" s="55" customFormat="1" ht="14.25">
      <c r="A15" s="99" t="s">
        <v>97</v>
      </c>
      <c r="B15" s="63" t="s">
        <v>200</v>
      </c>
      <c r="C15" s="80" t="s">
        <v>201</v>
      </c>
      <c r="D15" s="56" t="s">
        <v>202</v>
      </c>
      <c r="E15" s="56" t="s">
        <v>203</v>
      </c>
      <c r="F15" s="57">
        <f t="shared" si="0"/>
        <v>1030</v>
      </c>
      <c r="G15" s="57">
        <v>40</v>
      </c>
      <c r="H15" s="58">
        <f t="shared" si="1"/>
        <v>1070</v>
      </c>
      <c r="I15" s="108">
        <f t="shared" si="2"/>
        <v>206</v>
      </c>
      <c r="J15" s="84"/>
      <c r="K15" s="61" t="s">
        <v>69</v>
      </c>
      <c r="L15" s="60">
        <v>1995</v>
      </c>
      <c r="M15" s="60"/>
      <c r="N15" s="109">
        <f t="shared" si="3"/>
        <v>5</v>
      </c>
      <c r="O15" s="156">
        <v>148</v>
      </c>
      <c r="P15" s="156">
        <v>265</v>
      </c>
      <c r="Q15" s="156">
        <v>220</v>
      </c>
      <c r="R15" s="157">
        <v>211</v>
      </c>
      <c r="S15" s="85">
        <v>186</v>
      </c>
      <c r="T15" s="60"/>
      <c r="U15" s="60"/>
      <c r="V15" s="54"/>
    </row>
    <row r="16" spans="1:28" s="55" customFormat="1" ht="14.25">
      <c r="A16" s="99" t="s">
        <v>103</v>
      </c>
      <c r="B16" s="63" t="s">
        <v>82</v>
      </c>
      <c r="C16" s="80" t="s">
        <v>83</v>
      </c>
      <c r="D16" s="56" t="s">
        <v>84</v>
      </c>
      <c r="E16" s="56" t="s">
        <v>64</v>
      </c>
      <c r="F16" s="57">
        <f t="shared" si="0"/>
        <v>1049</v>
      </c>
      <c r="G16" s="57">
        <v>0</v>
      </c>
      <c r="H16" s="58">
        <f t="shared" si="1"/>
        <v>1049</v>
      </c>
      <c r="I16" s="108">
        <f t="shared" si="2"/>
        <v>209.8</v>
      </c>
      <c r="J16" s="84"/>
      <c r="K16" s="61" t="s">
        <v>69</v>
      </c>
      <c r="L16" s="60">
        <v>1996</v>
      </c>
      <c r="M16" s="60"/>
      <c r="N16" s="109">
        <f t="shared" si="3"/>
        <v>5</v>
      </c>
      <c r="O16" s="156">
        <v>220</v>
      </c>
      <c r="P16" s="156">
        <v>180</v>
      </c>
      <c r="Q16" s="156">
        <v>238</v>
      </c>
      <c r="R16" s="157">
        <v>216</v>
      </c>
      <c r="S16" s="85">
        <v>195</v>
      </c>
      <c r="T16" s="60"/>
      <c r="U16" s="60">
        <v>1</v>
      </c>
      <c r="V16" s="54"/>
    </row>
    <row r="17" spans="1:22" s="55" customFormat="1" ht="14.25">
      <c r="A17" s="99" t="s">
        <v>108</v>
      </c>
      <c r="B17" s="63" t="s">
        <v>393</v>
      </c>
      <c r="C17" s="80" t="s">
        <v>394</v>
      </c>
      <c r="D17" s="56" t="s">
        <v>395</v>
      </c>
      <c r="E17" s="56" t="s">
        <v>180</v>
      </c>
      <c r="F17" s="57">
        <f t="shared" si="0"/>
        <v>1044</v>
      </c>
      <c r="G17" s="57">
        <v>0</v>
      </c>
      <c r="H17" s="58">
        <f t="shared" si="1"/>
        <v>1044</v>
      </c>
      <c r="I17" s="108">
        <f t="shared" si="2"/>
        <v>208.8</v>
      </c>
      <c r="J17" s="84"/>
      <c r="K17" s="61" t="s">
        <v>69</v>
      </c>
      <c r="L17" s="60">
        <v>1996</v>
      </c>
      <c r="M17" s="60"/>
      <c r="N17" s="109">
        <f t="shared" si="3"/>
        <v>5</v>
      </c>
      <c r="O17" s="156">
        <v>224</v>
      </c>
      <c r="P17" s="156">
        <v>206</v>
      </c>
      <c r="Q17" s="156">
        <v>213</v>
      </c>
      <c r="R17" s="157">
        <v>218</v>
      </c>
      <c r="S17" s="85">
        <v>183</v>
      </c>
      <c r="T17" s="60"/>
      <c r="U17" s="60">
        <v>1</v>
      </c>
      <c r="V17" s="54"/>
    </row>
    <row r="18" spans="1:22" s="55" customFormat="1" ht="14.25">
      <c r="A18" s="99" t="s">
        <v>112</v>
      </c>
      <c r="B18" s="63" t="s">
        <v>372</v>
      </c>
      <c r="C18" s="80" t="s">
        <v>373</v>
      </c>
      <c r="D18" s="56" t="s">
        <v>361</v>
      </c>
      <c r="E18" s="56" t="s">
        <v>278</v>
      </c>
      <c r="F18" s="57">
        <f t="shared" si="0"/>
        <v>1016</v>
      </c>
      <c r="G18" s="57">
        <v>0</v>
      </c>
      <c r="H18" s="58">
        <f t="shared" si="1"/>
        <v>1016</v>
      </c>
      <c r="I18" s="108">
        <f t="shared" si="2"/>
        <v>203.2</v>
      </c>
      <c r="J18" s="84"/>
      <c r="K18" s="61" t="s">
        <v>69</v>
      </c>
      <c r="L18" s="60">
        <v>1994</v>
      </c>
      <c r="M18" s="60"/>
      <c r="N18" s="109">
        <f t="shared" si="3"/>
        <v>5</v>
      </c>
      <c r="O18" s="156">
        <v>192</v>
      </c>
      <c r="P18" s="156">
        <v>238</v>
      </c>
      <c r="Q18" s="156">
        <v>200</v>
      </c>
      <c r="R18" s="157">
        <v>184</v>
      </c>
      <c r="S18" s="85">
        <v>202</v>
      </c>
      <c r="T18" s="60"/>
      <c r="U18" s="60"/>
      <c r="V18" s="54"/>
    </row>
    <row r="19" spans="1:22" s="55" customFormat="1" ht="14.25">
      <c r="A19" s="99" t="s">
        <v>115</v>
      </c>
      <c r="B19" s="63" t="s">
        <v>194</v>
      </c>
      <c r="C19" s="80" t="s">
        <v>195</v>
      </c>
      <c r="D19" s="56" t="s">
        <v>84</v>
      </c>
      <c r="E19" s="56" t="s">
        <v>64</v>
      </c>
      <c r="F19" s="57">
        <f t="shared" si="0"/>
        <v>1007</v>
      </c>
      <c r="G19" s="57">
        <v>0</v>
      </c>
      <c r="H19" s="58">
        <f t="shared" si="1"/>
        <v>1007</v>
      </c>
      <c r="I19" s="108">
        <f t="shared" si="2"/>
        <v>201.4</v>
      </c>
      <c r="J19" s="84"/>
      <c r="K19" s="61" t="s">
        <v>69</v>
      </c>
      <c r="L19" s="60">
        <v>1992</v>
      </c>
      <c r="M19" s="60"/>
      <c r="N19" s="109">
        <f t="shared" si="3"/>
        <v>5</v>
      </c>
      <c r="O19" s="156">
        <v>187</v>
      </c>
      <c r="P19" s="156">
        <v>217</v>
      </c>
      <c r="Q19" s="156">
        <v>203</v>
      </c>
      <c r="R19" s="157">
        <v>169</v>
      </c>
      <c r="S19" s="85">
        <v>231</v>
      </c>
      <c r="T19" s="60"/>
      <c r="U19" s="60"/>
      <c r="V19" s="54"/>
    </row>
    <row r="20" spans="1:22" s="55" customFormat="1" ht="14.25">
      <c r="A20" s="99" t="s">
        <v>120</v>
      </c>
      <c r="B20" s="63" t="s">
        <v>364</v>
      </c>
      <c r="C20" s="80" t="s">
        <v>365</v>
      </c>
      <c r="D20" s="56" t="s">
        <v>346</v>
      </c>
      <c r="E20" s="56" t="s">
        <v>347</v>
      </c>
      <c r="F20" s="57">
        <f t="shared" si="0"/>
        <v>1006</v>
      </c>
      <c r="G20" s="57">
        <v>0</v>
      </c>
      <c r="H20" s="58">
        <f t="shared" si="1"/>
        <v>1006</v>
      </c>
      <c r="I20" s="108">
        <f t="shared" si="2"/>
        <v>201.2</v>
      </c>
      <c r="J20" s="84"/>
      <c r="K20" s="61" t="s">
        <v>69</v>
      </c>
      <c r="L20" s="60">
        <v>1992</v>
      </c>
      <c r="M20" s="60"/>
      <c r="N20" s="109">
        <f t="shared" si="3"/>
        <v>5</v>
      </c>
      <c r="O20" s="156">
        <v>215</v>
      </c>
      <c r="P20" s="156">
        <v>237</v>
      </c>
      <c r="Q20" s="156">
        <v>197</v>
      </c>
      <c r="R20" s="157">
        <v>202</v>
      </c>
      <c r="S20" s="85">
        <v>155</v>
      </c>
      <c r="T20" s="60"/>
      <c r="U20" s="60">
        <v>1</v>
      </c>
      <c r="V20" s="54"/>
    </row>
    <row r="21" spans="1:22" s="55" customFormat="1" ht="14.25">
      <c r="A21" s="99" t="s">
        <v>123</v>
      </c>
      <c r="B21" s="63" t="s">
        <v>388</v>
      </c>
      <c r="C21" s="80" t="s">
        <v>389</v>
      </c>
      <c r="D21" s="56" t="s">
        <v>390</v>
      </c>
      <c r="E21" s="56" t="s">
        <v>391</v>
      </c>
      <c r="F21" s="57">
        <f t="shared" si="0"/>
        <v>956</v>
      </c>
      <c r="G21" s="57">
        <v>40</v>
      </c>
      <c r="H21" s="58">
        <f t="shared" si="1"/>
        <v>996</v>
      </c>
      <c r="I21" s="108">
        <f t="shared" si="2"/>
        <v>191.2</v>
      </c>
      <c r="J21" s="84"/>
      <c r="K21" s="61" t="s">
        <v>69</v>
      </c>
      <c r="L21" s="60">
        <v>1996</v>
      </c>
      <c r="M21" s="60"/>
      <c r="N21" s="109">
        <f t="shared" si="3"/>
        <v>5</v>
      </c>
      <c r="O21" s="156">
        <v>237</v>
      </c>
      <c r="P21" s="156">
        <v>254</v>
      </c>
      <c r="Q21" s="156">
        <v>159</v>
      </c>
      <c r="R21" s="157">
        <v>166</v>
      </c>
      <c r="S21" s="85">
        <v>140</v>
      </c>
      <c r="T21" s="60"/>
      <c r="U21" s="60"/>
      <c r="V21" s="54"/>
    </row>
    <row r="22" spans="1:22" s="55" customFormat="1" ht="14.25">
      <c r="A22" s="99" t="s">
        <v>126</v>
      </c>
      <c r="B22" s="63" t="s">
        <v>285</v>
      </c>
      <c r="C22" s="80" t="s">
        <v>286</v>
      </c>
      <c r="D22" s="56" t="s">
        <v>277</v>
      </c>
      <c r="E22" s="56" t="s">
        <v>278</v>
      </c>
      <c r="F22" s="57">
        <f t="shared" si="0"/>
        <v>988</v>
      </c>
      <c r="G22" s="57">
        <v>0</v>
      </c>
      <c r="H22" s="58">
        <f t="shared" si="1"/>
        <v>988</v>
      </c>
      <c r="I22" s="108">
        <f t="shared" si="2"/>
        <v>197.6</v>
      </c>
      <c r="J22" s="84"/>
      <c r="K22" s="63" t="s">
        <v>69</v>
      </c>
      <c r="L22" s="60">
        <v>1993</v>
      </c>
      <c r="M22" s="60"/>
      <c r="N22" s="109">
        <f t="shared" si="3"/>
        <v>5</v>
      </c>
      <c r="O22" s="156">
        <v>196</v>
      </c>
      <c r="P22" s="156">
        <v>213</v>
      </c>
      <c r="Q22" s="156">
        <v>184</v>
      </c>
      <c r="R22" s="157">
        <v>187</v>
      </c>
      <c r="S22" s="85">
        <v>208</v>
      </c>
      <c r="T22" s="60"/>
      <c r="U22" s="60"/>
      <c r="V22" s="54"/>
    </row>
    <row r="23" spans="1:22" s="55" customFormat="1" ht="14.25">
      <c r="A23" s="99" t="s">
        <v>131</v>
      </c>
      <c r="B23" s="63" t="s">
        <v>66</v>
      </c>
      <c r="C23" s="80" t="s">
        <v>67</v>
      </c>
      <c r="D23" s="56" t="s">
        <v>68</v>
      </c>
      <c r="E23" s="56" t="s">
        <v>64</v>
      </c>
      <c r="F23" s="57">
        <f t="shared" si="0"/>
        <v>928</v>
      </c>
      <c r="G23" s="57">
        <v>40</v>
      </c>
      <c r="H23" s="58">
        <f t="shared" si="1"/>
        <v>968</v>
      </c>
      <c r="I23" s="108">
        <f t="shared" si="2"/>
        <v>185.6</v>
      </c>
      <c r="J23" s="84"/>
      <c r="K23" s="61" t="s">
        <v>69</v>
      </c>
      <c r="L23" s="60">
        <v>1998</v>
      </c>
      <c r="M23" s="60"/>
      <c r="N23" s="109">
        <f t="shared" si="3"/>
        <v>5</v>
      </c>
      <c r="O23" s="156">
        <v>221</v>
      </c>
      <c r="P23" s="156">
        <v>139</v>
      </c>
      <c r="Q23" s="156">
        <v>190</v>
      </c>
      <c r="R23" s="157">
        <v>166</v>
      </c>
      <c r="S23" s="85">
        <v>212</v>
      </c>
      <c r="T23" s="60"/>
      <c r="U23" s="60"/>
      <c r="V23" s="54"/>
    </row>
    <row r="24" spans="1:22" s="55" customFormat="1" ht="14.25">
      <c r="A24" s="99" t="s">
        <v>134</v>
      </c>
      <c r="B24" s="63" t="s">
        <v>275</v>
      </c>
      <c r="C24" s="80" t="s">
        <v>276</v>
      </c>
      <c r="D24" s="56" t="s">
        <v>277</v>
      </c>
      <c r="E24" s="56" t="s">
        <v>278</v>
      </c>
      <c r="F24" s="57">
        <f t="shared" si="0"/>
        <v>950</v>
      </c>
      <c r="G24" s="57">
        <v>0</v>
      </c>
      <c r="H24" s="58">
        <f t="shared" si="1"/>
        <v>950</v>
      </c>
      <c r="I24" s="108">
        <f t="shared" si="2"/>
        <v>190</v>
      </c>
      <c r="J24" s="84"/>
      <c r="K24" s="61" t="s">
        <v>69</v>
      </c>
      <c r="L24" s="60">
        <v>1994</v>
      </c>
      <c r="M24" s="60"/>
      <c r="N24" s="109">
        <f t="shared" si="3"/>
        <v>5</v>
      </c>
      <c r="O24" s="156">
        <v>193</v>
      </c>
      <c r="P24" s="156">
        <v>195</v>
      </c>
      <c r="Q24" s="156">
        <v>158</v>
      </c>
      <c r="R24" s="157">
        <v>202</v>
      </c>
      <c r="S24" s="85">
        <v>202</v>
      </c>
      <c r="T24" s="60"/>
      <c r="U24" s="60">
        <v>1</v>
      </c>
      <c r="V24" s="99"/>
    </row>
  </sheetData>
  <sheetProtection sheet="1" objects="1" selectLockedCells="1"/>
  <sortState ref="B5:U24">
    <sortCondition descending="1" ref="H1:H65536"/>
    <sortCondition ref="G1:G65536"/>
    <sortCondition descending="1" ref="J1:J65536"/>
    <sortCondition descending="1" ref="S1:S65536"/>
  </sortState>
  <phoneticPr fontId="0" type="noConversion"/>
  <pageMargins left="0.47244094488188981" right="0.6692913385826772" top="2.0078740157480315" bottom="0.98425196850393704" header="0.51181102362204722" footer="0.51181102362204722"/>
  <pageSetup paperSize="9" scale="71" orientation="landscape" r:id="rId1"/>
  <headerFooter alignWithMargins="0">
    <oddHeader>&amp;L&amp;14JUNNU TOUR 2011-2012_x000D_Ebonite Brands- osakilpailu 23.-25.3.2012 Turku_x000D__x000D_Loppukilpailu 5s. (am.)</oddHeader>
  </headerFooter>
  <legacyDrawing r:id="rId2"/>
  <webPublishItems count="3">
    <webPublishItem id="8617" divId="Loppukilpailu_8617" sourceType="sheet" destinationFile="F:\JunnuTour\tali10\Loppukilpailu.htm"/>
    <webPublishItem id="3112" divId="Junnu-Tour pohja_3112" sourceType="printArea" destinationFile="F:\JunnuTour\tali10\Loppukilpailu.htm" title="Loppukilpailun 5/5 sarjaa"/>
    <webPublishItem id="32291" divId="JunnuTourPori vara_32291" sourceType="range" sourceRef="A4:H20" destinationFile="C:\Documents and Settings\Pallomailma\Omat tiedostot\Loppukilpailu.htm" title="Loppukilpailun tilanne 1/5 sarjan jälkeen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 codeName="Taul3">
    <pageSetUpPr fitToPage="1"/>
  </sheetPr>
  <dimension ref="A2:AB29"/>
  <sheetViews>
    <sheetView workbookViewId="0">
      <selection activeCell="G7" sqref="G7"/>
    </sheetView>
  </sheetViews>
  <sheetFormatPr defaultRowHeight="12.75"/>
  <cols>
    <col min="1" max="1" width="10.42578125" style="41" bestFit="1" customWidth="1"/>
    <col min="2" max="2" width="18.85546875" style="41" customWidth="1"/>
    <col min="3" max="3" width="19.85546875" style="41" hidden="1" customWidth="1"/>
    <col min="4" max="4" width="25.42578125" style="41" customWidth="1"/>
    <col min="5" max="5" width="17.5703125" style="41" customWidth="1"/>
    <col min="6" max="6" width="16.85546875" style="41" customWidth="1"/>
    <col min="7" max="8" width="7.28515625" style="44" customWidth="1"/>
    <col min="9" max="9" width="8" style="53" customWidth="1"/>
    <col min="10" max="10" width="12.28515625" style="45" customWidth="1"/>
    <col min="11" max="11" width="4.42578125" style="123" customWidth="1"/>
    <col min="12" max="12" width="4.85546875" style="41" customWidth="1"/>
    <col min="13" max="13" width="4.85546875" style="45" customWidth="1"/>
    <col min="14" max="14" width="6.28515625" style="45" customWidth="1"/>
    <col min="15" max="15" width="4.85546875" style="41" customWidth="1"/>
    <col min="16" max="20" width="6.28515625" style="45" bestFit="1" customWidth="1"/>
    <col min="21" max="16384" width="9.140625" style="41"/>
  </cols>
  <sheetData>
    <row r="2" spans="1:28" ht="39" hidden="1" customHeight="1"/>
    <row r="3" spans="1:28" s="55" customFormat="1" ht="14.25">
      <c r="A3" s="63"/>
      <c r="B3" s="63"/>
      <c r="C3" s="63"/>
      <c r="D3" s="63"/>
      <c r="E3" s="63"/>
      <c r="F3" s="63"/>
      <c r="G3" s="60"/>
      <c r="H3" s="60"/>
      <c r="I3" s="75"/>
      <c r="J3" s="61"/>
      <c r="K3" s="124"/>
      <c r="M3" s="78"/>
      <c r="N3" s="78"/>
      <c r="P3" s="78"/>
      <c r="Q3" s="78"/>
      <c r="R3" s="78"/>
      <c r="S3" s="78"/>
      <c r="T3" s="78"/>
    </row>
    <row r="4" spans="1:28" ht="18">
      <c r="A4" s="125" t="s">
        <v>36</v>
      </c>
      <c r="B4" s="105"/>
      <c r="C4" s="105"/>
      <c r="D4" s="105"/>
      <c r="E4" s="79"/>
      <c r="F4" s="79"/>
      <c r="G4" s="126"/>
      <c r="H4" s="126"/>
      <c r="I4" s="126"/>
      <c r="J4" s="52"/>
      <c r="K4" s="127"/>
      <c r="M4" s="52"/>
      <c r="N4" s="52"/>
    </row>
    <row r="5" spans="1:28" s="55" customFormat="1" ht="14.25">
      <c r="A5" s="128"/>
      <c r="B5" s="128"/>
      <c r="C5" s="128"/>
      <c r="D5" s="128"/>
      <c r="E5" s="63"/>
      <c r="F5" s="63"/>
      <c r="G5" s="75"/>
      <c r="H5" s="75"/>
      <c r="I5" s="75"/>
      <c r="J5" s="129"/>
      <c r="K5" s="130" t="s">
        <v>42</v>
      </c>
      <c r="M5" s="129"/>
      <c r="N5" s="129"/>
      <c r="P5" s="78"/>
      <c r="Q5" s="78"/>
      <c r="R5" s="78"/>
      <c r="S5" s="78"/>
      <c r="T5" s="78"/>
      <c r="AB5" s="55" t="str">
        <f>Alkukilpailu!AB5</f>
        <v>JUNNU TOUR 2011-2012</v>
      </c>
    </row>
    <row r="6" spans="1:28" s="49" customFormat="1" ht="14.25">
      <c r="A6" s="105"/>
      <c r="B6" s="105"/>
      <c r="C6" s="105"/>
      <c r="D6" s="105" t="s">
        <v>1</v>
      </c>
      <c r="E6" s="105" t="s">
        <v>11</v>
      </c>
      <c r="F6" s="105" t="s">
        <v>2</v>
      </c>
      <c r="G6" s="126" t="s">
        <v>3</v>
      </c>
      <c r="H6" s="126" t="s">
        <v>4</v>
      </c>
      <c r="I6" s="126" t="s">
        <v>5</v>
      </c>
      <c r="J6" s="52" t="s">
        <v>37</v>
      </c>
      <c r="K6" s="127" t="s">
        <v>38</v>
      </c>
      <c r="L6" s="49" t="s">
        <v>39</v>
      </c>
      <c r="M6" s="52" t="s">
        <v>40</v>
      </c>
      <c r="N6" s="52" t="s">
        <v>41</v>
      </c>
      <c r="P6" s="52"/>
      <c r="Q6" s="52"/>
      <c r="R6" s="52"/>
      <c r="S6" s="52"/>
      <c r="T6" s="52"/>
      <c r="AB6" s="55" t="str">
        <f>Alkukilpailu!AB6</f>
        <v>Ebonite Brands- osakilpailu 23.-25.3.2012 Turku</v>
      </c>
    </row>
    <row r="7" spans="1:28" s="55" customFormat="1" ht="14.25">
      <c r="A7" s="63" t="s">
        <v>20</v>
      </c>
      <c r="B7" s="63"/>
      <c r="C7" s="56" t="str">
        <f>Loppukilpailu!B8</f>
        <v>49-041-003</v>
      </c>
      <c r="D7" s="56" t="str">
        <f>Loppukilpailu!C8</f>
        <v>Niko Kurppa</v>
      </c>
      <c r="E7" s="56" t="str">
        <f>Loppukilpailu!D8</f>
        <v>SC</v>
      </c>
      <c r="F7" s="56" t="str">
        <f>Loppukilpailu!E8</f>
        <v>Turku</v>
      </c>
      <c r="G7" s="152">
        <v>246</v>
      </c>
      <c r="H7" s="60">
        <f>Loppukilpailu!G8/5</f>
        <v>0</v>
      </c>
      <c r="I7" s="75">
        <f>IF(G7&lt;&gt;"",G7+H7,"")</f>
        <v>246</v>
      </c>
      <c r="J7" s="131" t="str">
        <f>IF(K7&lt;&gt;"",SUM(K7:R7),"")</f>
        <v/>
      </c>
      <c r="K7" s="153"/>
      <c r="L7" s="153"/>
      <c r="M7" s="153"/>
      <c r="N7" s="153"/>
      <c r="O7" s="131"/>
      <c r="P7" s="131"/>
      <c r="Q7" s="131"/>
      <c r="R7" s="132"/>
      <c r="S7" s="132"/>
      <c r="T7" s="132"/>
      <c r="U7" s="77"/>
      <c r="V7" s="77"/>
      <c r="W7" s="77"/>
      <c r="AA7" s="166">
        <v>2</v>
      </c>
      <c r="AB7" s="55" t="s">
        <v>56</v>
      </c>
    </row>
    <row r="8" spans="1:28" s="55" customFormat="1" ht="14.25">
      <c r="A8" s="63" t="s">
        <v>24</v>
      </c>
      <c r="B8" s="63"/>
      <c r="C8" s="56" t="str">
        <f>Loppukilpailu!B5</f>
        <v>32-002-047</v>
      </c>
      <c r="D8" s="56" t="str">
        <f>Loppukilpailu!C5</f>
        <v>Henrik Ahonen</v>
      </c>
      <c r="E8" s="56" t="str">
        <f>Loppukilpailu!D5</f>
        <v>GB</v>
      </c>
      <c r="F8" s="56" t="str">
        <f>Loppukilpailu!E5</f>
        <v>Helsinki</v>
      </c>
      <c r="G8" s="152">
        <v>236</v>
      </c>
      <c r="H8" s="60">
        <f>Loppukilpailu!G5/5</f>
        <v>0</v>
      </c>
      <c r="I8" s="75">
        <f>IF(G8&lt;&gt;"",G8+H8,"")</f>
        <v>236</v>
      </c>
      <c r="J8" s="131" t="str">
        <f>IF(K8&lt;&gt;"",SUM(K8:R8),"")</f>
        <v/>
      </c>
      <c r="K8" s="153"/>
      <c r="L8" s="153"/>
      <c r="M8" s="153"/>
      <c r="N8" s="153"/>
      <c r="O8" s="131"/>
      <c r="P8" s="131"/>
      <c r="Q8" s="131"/>
      <c r="R8" s="132"/>
      <c r="S8" s="132"/>
      <c r="T8" s="132"/>
      <c r="U8" s="77"/>
      <c r="V8" s="77"/>
      <c r="W8" s="77"/>
      <c r="AA8" s="166">
        <v>1</v>
      </c>
    </row>
    <row r="9" spans="1:28" s="55" customFormat="1" ht="14.25">
      <c r="A9" s="63"/>
      <c r="B9" s="63"/>
      <c r="C9" s="63"/>
      <c r="D9" s="56"/>
      <c r="E9" s="56"/>
      <c r="F9" s="56"/>
      <c r="G9" s="75"/>
      <c r="H9" s="60"/>
      <c r="I9" s="75"/>
      <c r="J9" s="131"/>
      <c r="K9" s="131"/>
      <c r="L9" s="131"/>
      <c r="M9" s="131"/>
      <c r="N9" s="131"/>
      <c r="O9" s="131"/>
      <c r="P9" s="131"/>
      <c r="Q9" s="131"/>
      <c r="R9" s="132"/>
      <c r="S9" s="132"/>
      <c r="T9" s="132"/>
      <c r="U9" s="77"/>
      <c r="V9" s="77"/>
      <c r="W9" s="77"/>
      <c r="AA9" s="166">
        <v>3</v>
      </c>
    </row>
    <row r="10" spans="1:28" s="55" customFormat="1" ht="14.25">
      <c r="A10" s="63" t="s">
        <v>22</v>
      </c>
      <c r="B10" s="63"/>
      <c r="C10" s="63" t="str">
        <f>Loppukilpailu!B6</f>
        <v>87-001-209</v>
      </c>
      <c r="D10" s="63" t="str">
        <f>Loppukilpailu!C6</f>
        <v>Olexandr Kondratyev</v>
      </c>
      <c r="E10" s="63" t="str">
        <f>Loppukilpailu!D6</f>
        <v>Ulkomaalaiset</v>
      </c>
      <c r="F10" s="63" t="str">
        <f>Loppukilpailu!E6</f>
        <v>Ulkomaalainen</v>
      </c>
      <c r="G10" s="152">
        <v>248</v>
      </c>
      <c r="H10" s="60">
        <f>Loppukilpailu!G6/5</f>
        <v>0</v>
      </c>
      <c r="I10" s="75">
        <f>IF(G10&lt;&gt;"",G10+H10,"")</f>
        <v>248</v>
      </c>
      <c r="J10" s="131" t="str">
        <f>IF(K10&lt;&gt;"",SUM(K10:R10),"")</f>
        <v/>
      </c>
      <c r="K10" s="131"/>
      <c r="L10" s="131"/>
      <c r="M10" s="131"/>
      <c r="N10" s="131"/>
      <c r="O10" s="131"/>
      <c r="P10" s="131"/>
      <c r="Q10" s="131"/>
      <c r="R10" s="132"/>
      <c r="S10" s="132"/>
      <c r="T10" s="132"/>
      <c r="U10" s="77"/>
      <c r="V10" s="77"/>
      <c r="W10" s="77"/>
      <c r="AA10" s="166">
        <v>4</v>
      </c>
    </row>
    <row r="11" spans="1:28" s="55" customFormat="1" ht="14.25">
      <c r="A11" s="63" t="s">
        <v>21</v>
      </c>
      <c r="B11" s="63"/>
      <c r="C11" s="63" t="str">
        <f>Loppukilpailu!B7</f>
        <v>04-062-020</v>
      </c>
      <c r="D11" s="63" t="str">
        <f>Loppukilpailu!C7</f>
        <v>Teemu Kuusela</v>
      </c>
      <c r="E11" s="63" t="str">
        <f>Loppukilpailu!D7</f>
        <v>Torpedos</v>
      </c>
      <c r="F11" s="63" t="str">
        <f>Loppukilpailu!E7</f>
        <v>Lahti</v>
      </c>
      <c r="G11" s="152">
        <v>247</v>
      </c>
      <c r="H11" s="60">
        <f>Loppukilpailu!G7/5</f>
        <v>0</v>
      </c>
      <c r="I11" s="75">
        <f>IF(G11&lt;&gt;"",G11+H11,"")</f>
        <v>247</v>
      </c>
      <c r="J11" s="131" t="str">
        <f>IF(K11&lt;&gt;"",SUM(K11:R11),"")</f>
        <v/>
      </c>
      <c r="K11" s="131"/>
      <c r="L11" s="131"/>
      <c r="M11" s="131"/>
      <c r="N11" s="131"/>
      <c r="O11" s="131"/>
      <c r="P11" s="131"/>
      <c r="Q11" s="131"/>
      <c r="R11" s="132"/>
      <c r="S11" s="132"/>
      <c r="T11" s="132"/>
      <c r="U11" s="77"/>
      <c r="V11" s="77"/>
      <c r="W11" s="77"/>
      <c r="AA11" s="166">
        <v>5</v>
      </c>
    </row>
    <row r="12" spans="1:28" s="55" customFormat="1" ht="14.25">
      <c r="A12" s="63"/>
      <c r="B12" s="63"/>
      <c r="C12" s="63"/>
      <c r="D12" s="63"/>
      <c r="E12" s="63"/>
      <c r="F12" s="63"/>
      <c r="G12" s="60"/>
      <c r="H12" s="60"/>
      <c r="I12" s="75"/>
      <c r="J12" s="132"/>
      <c r="K12" s="132"/>
      <c r="L12" s="77"/>
      <c r="M12" s="132"/>
      <c r="N12" s="132"/>
      <c r="O12" s="77"/>
      <c r="P12" s="132"/>
      <c r="Q12" s="132"/>
      <c r="R12" s="132"/>
      <c r="S12" s="132"/>
      <c r="T12" s="132"/>
      <c r="U12" s="77"/>
      <c r="V12" s="77"/>
      <c r="W12" s="77"/>
      <c r="AA12" s="166">
        <v>6</v>
      </c>
    </row>
    <row r="13" spans="1:28" ht="18">
      <c r="A13" s="125" t="s">
        <v>23</v>
      </c>
      <c r="B13" s="105"/>
      <c r="C13" s="105"/>
      <c r="D13" s="105"/>
      <c r="E13" s="79"/>
      <c r="F13" s="79"/>
      <c r="G13" s="126"/>
      <c r="H13" s="126"/>
      <c r="I13" s="126"/>
      <c r="J13" s="133"/>
      <c r="K13" s="133"/>
      <c r="L13" s="46"/>
      <c r="M13" s="133"/>
      <c r="N13" s="133"/>
      <c r="O13" s="46"/>
      <c r="P13" s="134"/>
      <c r="Q13" s="134"/>
      <c r="R13" s="134"/>
      <c r="S13" s="134"/>
      <c r="T13" s="134"/>
      <c r="U13" s="46"/>
      <c r="V13" s="46"/>
      <c r="W13" s="46"/>
      <c r="AA13" s="167">
        <v>7</v>
      </c>
    </row>
    <row r="14" spans="1:28" s="55" customFormat="1" ht="14.25">
      <c r="A14" s="128"/>
      <c r="B14" s="128"/>
      <c r="C14" s="128"/>
      <c r="D14" s="128"/>
      <c r="E14" s="63"/>
      <c r="F14" s="63"/>
      <c r="G14" s="75"/>
      <c r="H14" s="75"/>
      <c r="I14" s="75"/>
      <c r="J14" s="135"/>
      <c r="K14" s="130" t="s">
        <v>42</v>
      </c>
      <c r="M14" s="129"/>
      <c r="N14" s="129"/>
      <c r="O14" s="77"/>
      <c r="P14" s="132"/>
      <c r="Q14" s="132"/>
      <c r="R14" s="132"/>
      <c r="S14" s="132"/>
      <c r="T14" s="132"/>
      <c r="U14" s="77"/>
      <c r="V14" s="77"/>
      <c r="W14" s="77"/>
      <c r="AA14" s="166">
        <v>8</v>
      </c>
    </row>
    <row r="15" spans="1:28" s="49" customFormat="1">
      <c r="A15" s="105"/>
      <c r="B15" s="105"/>
      <c r="C15" s="105"/>
      <c r="D15" s="105" t="s">
        <v>1</v>
      </c>
      <c r="E15" s="105" t="s">
        <v>11</v>
      </c>
      <c r="F15" s="105" t="s">
        <v>2</v>
      </c>
      <c r="G15" s="126" t="s">
        <v>3</v>
      </c>
      <c r="H15" s="126" t="s">
        <v>4</v>
      </c>
      <c r="I15" s="126" t="s">
        <v>5</v>
      </c>
      <c r="J15" s="52" t="s">
        <v>37</v>
      </c>
      <c r="K15" s="127" t="s">
        <v>38</v>
      </c>
      <c r="L15" s="49" t="s">
        <v>39</v>
      </c>
      <c r="M15" s="52" t="s">
        <v>40</v>
      </c>
      <c r="N15" s="52" t="s">
        <v>41</v>
      </c>
      <c r="O15" s="136"/>
      <c r="P15" s="133"/>
      <c r="Q15" s="133"/>
      <c r="R15" s="133"/>
      <c r="S15" s="133"/>
      <c r="T15" s="133"/>
      <c r="U15" s="136"/>
      <c r="V15" s="136"/>
      <c r="W15" s="136"/>
      <c r="AA15" s="168">
        <v>9</v>
      </c>
    </row>
    <row r="16" spans="1:28" s="55" customFormat="1" ht="14.25">
      <c r="A16" s="63" t="s">
        <v>44</v>
      </c>
      <c r="B16" s="63"/>
      <c r="C16" s="63" t="str">
        <f>IF($I$10&lt;&gt;"",$C$10,"")</f>
        <v>87-001-209</v>
      </c>
      <c r="D16" s="63" t="str">
        <f>IF($I$10&lt;&gt;"",$D$10,"")</f>
        <v>Olexandr Kondratyev</v>
      </c>
      <c r="E16" s="63" t="str">
        <f>IF($I$10&lt;&gt;"",$E$10,"")</f>
        <v>Ulkomaalaiset</v>
      </c>
      <c r="F16" s="63" t="str">
        <f>IF($I$10&lt;&gt;"",$F$10,"")</f>
        <v>Ulkomaalainen</v>
      </c>
      <c r="G16" s="152">
        <v>236</v>
      </c>
      <c r="H16" s="60">
        <f>IF($I$10&lt;&gt;"",$H$10,"")</f>
        <v>0</v>
      </c>
      <c r="I16" s="75">
        <f>IF(G16&lt;&gt;"",G16+H16,"")</f>
        <v>236</v>
      </c>
      <c r="J16" s="131" t="str">
        <f>IF(K16&lt;&gt;"",SUM(K16:R16),"")</f>
        <v/>
      </c>
      <c r="K16" s="153"/>
      <c r="L16" s="153"/>
      <c r="M16" s="153"/>
      <c r="N16" s="153"/>
      <c r="O16" s="131"/>
      <c r="P16" s="131"/>
      <c r="Q16" s="131"/>
      <c r="R16" s="132"/>
      <c r="S16" s="132"/>
      <c r="T16" s="132"/>
      <c r="U16" s="77"/>
      <c r="V16" s="77"/>
      <c r="W16" s="77"/>
      <c r="AA16" s="166">
        <v>11</v>
      </c>
    </row>
    <row r="17" spans="1:27" s="55" customFormat="1" ht="14.25">
      <c r="A17" s="63" t="s">
        <v>43</v>
      </c>
      <c r="B17" s="63"/>
      <c r="C17" s="63" t="str">
        <f>IF($I$7&lt;&gt;"",$C$7,"")</f>
        <v>49-041-003</v>
      </c>
      <c r="D17" s="63" t="str">
        <f>IF($I$7&lt;&gt;"",$D$7,"")</f>
        <v>Niko Kurppa</v>
      </c>
      <c r="E17" s="63" t="str">
        <f>IF($I$7&lt;&gt;"",$E$7,"")</f>
        <v>SC</v>
      </c>
      <c r="F17" s="63" t="str">
        <f>IF($I$7&lt;&gt;"",$F$7,"")</f>
        <v>Turku</v>
      </c>
      <c r="G17" s="152">
        <v>206</v>
      </c>
      <c r="H17" s="60">
        <f>IF($I$7&lt;&gt;"",$H$7,"")</f>
        <v>0</v>
      </c>
      <c r="I17" s="75">
        <f>IF(G17&lt;&gt;"",G17+H17,"")</f>
        <v>206</v>
      </c>
      <c r="J17" s="131" t="str">
        <f>IF(K17&lt;&gt;"",SUM(K17:R17),"")</f>
        <v/>
      </c>
      <c r="K17" s="153"/>
      <c r="L17" s="153"/>
      <c r="M17" s="153"/>
      <c r="N17" s="153"/>
      <c r="O17" s="131"/>
      <c r="P17" s="131"/>
      <c r="Q17" s="131"/>
      <c r="R17" s="132"/>
      <c r="S17" s="132"/>
      <c r="T17" s="132"/>
      <c r="U17" s="77"/>
      <c r="V17" s="77"/>
      <c r="W17" s="77"/>
      <c r="AA17" s="166">
        <v>10</v>
      </c>
    </row>
    <row r="18" spans="1:27" s="55" customFormat="1" ht="14.25">
      <c r="A18" s="63"/>
      <c r="B18" s="63"/>
      <c r="C18" s="63"/>
      <c r="D18" s="63"/>
      <c r="E18" s="41"/>
      <c r="F18" s="41"/>
      <c r="G18" s="60"/>
      <c r="H18" s="60"/>
      <c r="I18" s="75"/>
      <c r="J18" s="61"/>
      <c r="K18" s="124"/>
      <c r="M18" s="78"/>
      <c r="N18" s="78"/>
      <c r="P18" s="78"/>
      <c r="Q18" s="78"/>
      <c r="R18" s="78"/>
      <c r="S18" s="78"/>
      <c r="T18" s="78"/>
    </row>
    <row r="21" spans="1:27" ht="18">
      <c r="A21" s="137" t="s">
        <v>25</v>
      </c>
      <c r="B21" s="138"/>
      <c r="C21" s="138"/>
      <c r="D21" s="138"/>
      <c r="E21" s="139"/>
      <c r="F21" s="139"/>
      <c r="G21" s="140"/>
      <c r="H21" s="140"/>
      <c r="I21" s="140"/>
      <c r="J21" s="141"/>
      <c r="K21" s="127"/>
      <c r="M21" s="52"/>
      <c r="N21" s="52"/>
    </row>
    <row r="22" spans="1:27" ht="18">
      <c r="A22" s="137"/>
      <c r="B22" s="138"/>
      <c r="C22" s="138"/>
      <c r="D22" s="138"/>
      <c r="E22" s="139"/>
      <c r="F22" s="139"/>
      <c r="G22" s="140"/>
      <c r="H22" s="140"/>
      <c r="I22" s="140"/>
      <c r="J22" s="52"/>
      <c r="K22" s="127"/>
      <c r="M22" s="52"/>
      <c r="N22" s="52"/>
    </row>
    <row r="23" spans="1:27" ht="14.25">
      <c r="A23" s="142" t="str">
        <f>Alkukilpailu!AB6</f>
        <v>Ebonite Brands- osakilpailu 23.-25.3.2012 Turku</v>
      </c>
      <c r="B23" s="138"/>
      <c r="C23" s="138"/>
      <c r="D23" s="139"/>
      <c r="E23" s="139"/>
      <c r="F23" s="139"/>
      <c r="G23" s="140"/>
      <c r="H23" s="140"/>
      <c r="I23" s="140"/>
      <c r="J23" s="52"/>
      <c r="K23" s="127"/>
      <c r="M23" s="52"/>
      <c r="N23" s="52"/>
    </row>
    <row r="24" spans="1:27" s="55" customFormat="1" ht="14.25">
      <c r="A24" s="143"/>
      <c r="B24" s="143"/>
      <c r="C24" s="143"/>
      <c r="D24" s="143"/>
      <c r="E24" s="65"/>
      <c r="F24" s="65"/>
      <c r="G24" s="144"/>
      <c r="H24" s="144"/>
      <c r="I24" s="140"/>
      <c r="J24" s="129"/>
      <c r="K24" s="130"/>
      <c r="M24" s="129"/>
      <c r="N24" s="129"/>
      <c r="P24" s="78"/>
      <c r="Q24" s="78"/>
      <c r="R24" s="78"/>
      <c r="S24" s="78"/>
      <c r="T24" s="78"/>
    </row>
    <row r="25" spans="1:27" s="49" customFormat="1">
      <c r="A25" s="138"/>
      <c r="B25" s="145" t="s">
        <v>0</v>
      </c>
      <c r="C25" s="138"/>
      <c r="D25" s="138" t="s">
        <v>1</v>
      </c>
      <c r="E25" s="138" t="s">
        <v>11</v>
      </c>
      <c r="F25" s="138" t="s">
        <v>2</v>
      </c>
      <c r="G25" s="140"/>
      <c r="H25" s="140"/>
      <c r="I25" s="140"/>
      <c r="J25" s="52"/>
      <c r="K25" s="127"/>
      <c r="M25" s="52"/>
      <c r="N25" s="52"/>
      <c r="P25" s="52"/>
      <c r="Q25" s="52"/>
      <c r="R25" s="52"/>
      <c r="S25" s="52"/>
      <c r="T25" s="52"/>
    </row>
    <row r="26" spans="1:27" ht="15">
      <c r="A26" s="65"/>
      <c r="B26" s="146" t="s">
        <v>7</v>
      </c>
      <c r="C26" s="147" t="str">
        <f>IF($I$16&lt;&gt;"",$C$16,"")</f>
        <v>87-001-209</v>
      </c>
      <c r="D26" s="147" t="str">
        <f>IF($I$16&lt;&gt;"",$D$16,"")</f>
        <v>Olexandr Kondratyev</v>
      </c>
      <c r="E26" s="147" t="str">
        <f>IF($I$16&lt;&gt;"",$E$16,"")</f>
        <v>Ulkomaalaiset</v>
      </c>
      <c r="F26" s="147" t="str">
        <f>IF($I$16&lt;&gt;"",$F$16,"")</f>
        <v>Ulkomaalainen</v>
      </c>
      <c r="G26" s="149">
        <f>IF($I$16&lt;&gt;"",$G$16,"")</f>
        <v>236</v>
      </c>
      <c r="H26" s="148">
        <f>IF($I$16&lt;&gt;"",$H$16,"")</f>
        <v>0</v>
      </c>
      <c r="I26" s="148">
        <f>IF($I$16&lt;&gt;"",$I$16,"")</f>
        <v>236</v>
      </c>
    </row>
    <row r="27" spans="1:27" ht="15">
      <c r="A27" s="65"/>
      <c r="B27" s="146" t="s">
        <v>8</v>
      </c>
      <c r="C27" s="149" t="str">
        <f>IF($I$17&lt;&gt;"",$C$17,"")</f>
        <v>49-041-003</v>
      </c>
      <c r="D27" s="147" t="str">
        <f>IF($I$17&lt;&gt;"",$D$17,"")</f>
        <v>Niko Kurppa</v>
      </c>
      <c r="E27" s="147" t="str">
        <f>IF($I$17&lt;&gt;"",$E$17,"")</f>
        <v>SC</v>
      </c>
      <c r="F27" s="147" t="str">
        <f>IF($I$17&lt;&gt;"",$F$17,"")</f>
        <v>Turku</v>
      </c>
      <c r="G27" s="149">
        <f>IF($I$17&lt;&gt;"",$G$17,"")</f>
        <v>206</v>
      </c>
      <c r="H27" s="148">
        <f>IF($I$17&lt;&gt;"",$H$17,"")</f>
        <v>0</v>
      </c>
      <c r="I27" s="148">
        <f>IF($I$17&lt;&gt;"",$I$17,"")</f>
        <v>206</v>
      </c>
    </row>
    <row r="28" spans="1:27" ht="15">
      <c r="A28" s="150"/>
      <c r="B28" s="151" t="s">
        <v>10</v>
      </c>
      <c r="C28" s="149" t="str">
        <f>IF($I$11&lt;&gt;"",$C$11,"")</f>
        <v>04-062-020</v>
      </c>
      <c r="D28" s="149" t="str">
        <f>IF($I$11&lt;&gt;"",$D$11,"")</f>
        <v>Teemu Kuusela</v>
      </c>
      <c r="E28" s="149" t="str">
        <f>IF($I$11&lt;&gt;"",$E$11,"")</f>
        <v>Torpedos</v>
      </c>
      <c r="F28" s="149" t="str">
        <f>IF($I$11&lt;&gt;"",$F$11,"")</f>
        <v>Lahti</v>
      </c>
      <c r="G28" s="149">
        <f>IF($I$11&lt;&gt;"",$G$11,"")</f>
        <v>247</v>
      </c>
      <c r="H28" s="148">
        <f>IF($I$11&lt;&gt;"",$H$11,"")</f>
        <v>0</v>
      </c>
      <c r="I28" s="148">
        <f>IF($I$11&lt;&gt;"",$I$11,"")</f>
        <v>247</v>
      </c>
      <c r="J28" s="44" t="str">
        <f>IF($I$11&lt;&gt;"",$J$11,"")</f>
        <v/>
      </c>
    </row>
    <row r="29" spans="1:27" ht="15">
      <c r="A29" s="150"/>
      <c r="B29" s="151" t="s">
        <v>9</v>
      </c>
      <c r="C29" s="149" t="str">
        <f>IF($I$8&lt;&gt;"",$C$8,"")</f>
        <v>32-002-047</v>
      </c>
      <c r="D29" s="149" t="str">
        <f>IF($I$8&lt;&gt;"",$D$8,"")</f>
        <v>Henrik Ahonen</v>
      </c>
      <c r="E29" s="149" t="str">
        <f>IF($I$8&lt;&gt;"",$E$8,"")</f>
        <v>GB</v>
      </c>
      <c r="F29" s="149" t="str">
        <f>IF($I$8&lt;&gt;"",$F$8,"")</f>
        <v>Helsinki</v>
      </c>
      <c r="G29" s="149">
        <f>IF($I$8&lt;&gt;"",$G$8,"")</f>
        <v>236</v>
      </c>
      <c r="H29" s="148">
        <f>IF($I$8&lt;&gt;"",$H$8,"")</f>
        <v>0</v>
      </c>
      <c r="I29" s="148">
        <f>IF($I$8&lt;&gt;"",$I$8,"")</f>
        <v>236</v>
      </c>
      <c r="J29" s="44" t="str">
        <f>IF($I$8&lt;&gt;"",$J$8,"")</f>
        <v/>
      </c>
    </row>
  </sheetData>
  <sheetProtection sheet="1" objects="1" selectLockedCells="1"/>
  <phoneticPr fontId="0" type="noConversion"/>
  <pageMargins left="0.74803149606299213" right="0.59055118110236227" top="1.8503937007874016" bottom="0.98425196850393704" header="0.51181102362204722" footer="0.51181102362204722"/>
  <pageSetup paperSize="9" scale="54" orientation="portrait" r:id="rId1"/>
  <headerFooter alignWithMargins="0">
    <oddHeader>&amp;L&amp;14JUNNU TOUR 2011-2012_x000D_Ebonite Brands- osakilpailu 23.-25.3.2012 Turku_x000D__x000D_Pudotuspelit</oddHeader>
  </headerFooter>
  <legacyDrawing r:id="rId2"/>
  <webPublishItems count="5">
    <webPublishItem id="9806" divId="Shoot-out_9806" sourceType="sheet" destinationFile="C:\JunnuTour\Turku2008\Shoot-out.mht"/>
    <webPublishItem id="22610" divId="JunnuTourPori (1)_22610" sourceType="printArea" destinationFile="C:\Documents and Settings\keila1\Työpöytä\Junnu-tour_Tapanila\Shoot-out.htm" title="Lopullinen järjestys"/>
    <webPublishItem id="27587" divId="Junnu-Tour pohja_27587" sourceType="range" sourceRef="A3:I29" destinationFile="E:\Internet\SportBowling\junnutour\2006-2007\pietarsaari\Shoot-out.htm" title="Shoot out -finaalit"/>
    <webPublishItem id="25673" divId="JunnuTourPori (1)_25673" sourceType="range" sourceRef="A3:J29" destinationFile="C:\WINDOWS\Työpöytä\Junnutour\Shoot-out.htm" title="Lopullinen järjestys"/>
    <webPublishItem id="1559" divId="JunnuTourPori vara_1559" sourceType="range" sourceRef="A19:F29" destinationFile="C:\WINDOWS\Työpöytä\Junnutour\LopullinenTilanne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sheetPr codeName="Taul4"/>
  <dimension ref="A1:AB7"/>
  <sheetViews>
    <sheetView workbookViewId="0">
      <selection activeCell="A2" sqref="A2:N33"/>
    </sheetView>
  </sheetViews>
  <sheetFormatPr defaultRowHeight="12.75"/>
  <cols>
    <col min="1" max="1" width="4.85546875" style="27" customWidth="1"/>
    <col min="2" max="2" width="10.140625" style="12" hidden="1" customWidth="1"/>
    <col min="3" max="3" width="22.28515625" style="10" bestFit="1" customWidth="1"/>
    <col min="4" max="4" width="15.5703125" style="10" bestFit="1" customWidth="1"/>
    <col min="5" max="5" width="17.140625" style="10" bestFit="1" customWidth="1"/>
    <col min="6" max="6" width="7" style="32" bestFit="1" customWidth="1"/>
    <col min="7" max="7" width="3" style="32" customWidth="1"/>
    <col min="8" max="8" width="7" style="32" customWidth="1"/>
    <col min="9" max="9" width="7.140625" style="32" customWidth="1"/>
    <col min="10" max="10" width="3.42578125" style="32" customWidth="1"/>
    <col min="11" max="11" width="12.42578125" style="32" customWidth="1"/>
    <col min="12" max="12" width="2.7109375" style="32" customWidth="1"/>
    <col min="13" max="13" width="8.42578125" style="33" customWidth="1"/>
    <col min="14" max="14" width="21.140625" style="13" bestFit="1" customWidth="1"/>
    <col min="15" max="15" width="9.140625" style="13"/>
    <col min="16" max="16" width="2.5703125" style="10" bestFit="1" customWidth="1"/>
    <col min="17" max="16384" width="9.140625" style="10"/>
  </cols>
  <sheetData>
    <row r="1" spans="1:28" s="16" customFormat="1" ht="10.5">
      <c r="A1" s="26" t="s">
        <v>0</v>
      </c>
      <c r="B1" s="22"/>
      <c r="C1" s="14" t="s">
        <v>1</v>
      </c>
      <c r="D1" s="14" t="s">
        <v>11</v>
      </c>
      <c r="E1" s="14" t="s">
        <v>2</v>
      </c>
      <c r="F1" s="22" t="s">
        <v>26</v>
      </c>
      <c r="G1" s="22" t="s">
        <v>45</v>
      </c>
      <c r="H1" s="22" t="s">
        <v>48</v>
      </c>
      <c r="I1" s="22" t="s">
        <v>27</v>
      </c>
      <c r="J1" s="22" t="s">
        <v>45</v>
      </c>
      <c r="K1" s="17" t="s">
        <v>47</v>
      </c>
      <c r="L1" s="22" t="s">
        <v>45</v>
      </c>
      <c r="M1" s="34" t="s">
        <v>6</v>
      </c>
      <c r="N1" s="15" t="s">
        <v>28</v>
      </c>
      <c r="O1" s="31" t="s">
        <v>29</v>
      </c>
    </row>
    <row r="5" spans="1:28" ht="14.25">
      <c r="AB5" s="5" t="str">
        <f>Alkukilpailu!AB5</f>
        <v>JUNNU TOUR 2011-2012</v>
      </c>
    </row>
    <row r="6" spans="1:28" ht="14.25">
      <c r="AB6" s="5" t="str">
        <f>Alkukilpailu!AB6</f>
        <v>Ebonite Brands- osakilpailu 23.-25.3.2012 Turku</v>
      </c>
    </row>
    <row r="7" spans="1:28" ht="14.25">
      <c r="AB7" s="5" t="s">
        <v>57</v>
      </c>
    </row>
  </sheetData>
  <phoneticPr fontId="0" type="noConversion"/>
  <pageMargins left="0.74803149606299213" right="0.74803149606299213" top="1.7716535433070868" bottom="0.51181102362204722" header="0.51181102362204722" footer="0.47244094488188981"/>
  <pageSetup paperSize="9" scale="80" orientation="landscape" r:id="rId1"/>
  <headerFooter alignWithMargins="0">
    <oddHeader>&amp;L&amp;14JUNNU TOUR 2011-2012_x000D_QubicaAMF- osakilpailu 17.-19.2.2012 Imatra_x000D__x000D_Pojat 31.12.1994 ja aikaisemmin syntyneet</oddHeader>
  </headerFooter>
  <webPublishItems count="2">
    <webPublishItem id="13542" divId="Junnu-Tour pohja_13542" sourceType="range" sourceRef="A1:N1" destinationFile="E:\Internet\SportBowling\junnutour\2005-2006\pori\RankingPojatVanhempi.htm" title="Ranking-pisteet/pojat vanhempi"/>
    <webPublishItem id="24242" divId="JunnuTourPietarsaari_24242" sourceType="range" sourceRef="A1:O1" destinationFile="E:\Internet\SportBowling\junnutour\2006-2007\pietarsaari\RankingPojatVanhempi.htm" title="Osakilpailun ranking pisteet/vanhemmat pojat"/>
  </webPublishItems>
</worksheet>
</file>

<file path=xl/worksheets/sheet5.xml><?xml version="1.0" encoding="utf-8"?>
<worksheet xmlns="http://schemas.openxmlformats.org/spreadsheetml/2006/main" xmlns:r="http://schemas.openxmlformats.org/officeDocument/2006/relationships">
  <sheetPr codeName="Taul5"/>
  <dimension ref="A1:AB45"/>
  <sheetViews>
    <sheetView workbookViewId="0">
      <selection activeCell="A2" sqref="A2:O52"/>
    </sheetView>
  </sheetViews>
  <sheetFormatPr defaultRowHeight="12.75"/>
  <cols>
    <col min="1" max="1" width="4.85546875" style="29" bestFit="1" customWidth="1"/>
    <col min="2" max="2" width="10.140625" style="6" hidden="1" customWidth="1"/>
    <col min="3" max="3" width="24.28515625" style="3" bestFit="1" customWidth="1"/>
    <col min="4" max="4" width="15.5703125" style="3" bestFit="1" customWidth="1"/>
    <col min="5" max="5" width="17.140625" style="3" bestFit="1" customWidth="1"/>
    <col min="6" max="6" width="7" style="24" bestFit="1" customWidth="1"/>
    <col min="7" max="7" width="3" style="24" customWidth="1"/>
    <col min="8" max="8" width="7" style="24" customWidth="1"/>
    <col min="9" max="9" width="7" style="24" bestFit="1" customWidth="1"/>
    <col min="10" max="10" width="3.42578125" style="24" customWidth="1"/>
    <col min="11" max="11" width="11.5703125" style="24" bestFit="1" customWidth="1"/>
    <col min="12" max="12" width="3.140625" style="24" customWidth="1"/>
    <col min="13" max="13" width="8.28515625" style="23" customWidth="1"/>
    <col min="14" max="14" width="21.140625" style="8" bestFit="1" customWidth="1"/>
    <col min="15" max="15" width="9.140625" style="8"/>
    <col min="16" max="16384" width="9.140625" style="3"/>
  </cols>
  <sheetData>
    <row r="1" spans="1:28" s="21" customFormat="1" ht="10.5">
      <c r="A1" s="28" t="s">
        <v>0</v>
      </c>
      <c r="B1" s="17"/>
      <c r="C1" s="18" t="s">
        <v>1</v>
      </c>
      <c r="D1" s="18" t="s">
        <v>11</v>
      </c>
      <c r="E1" s="18" t="s">
        <v>2</v>
      </c>
      <c r="F1" s="17" t="s">
        <v>26</v>
      </c>
      <c r="G1" s="17" t="s">
        <v>45</v>
      </c>
      <c r="H1" s="17" t="s">
        <v>48</v>
      </c>
      <c r="I1" s="17" t="s">
        <v>27</v>
      </c>
      <c r="J1" s="17" t="s">
        <v>45</v>
      </c>
      <c r="K1" s="17" t="s">
        <v>47</v>
      </c>
      <c r="L1" s="17" t="s">
        <v>45</v>
      </c>
      <c r="M1" s="35" t="s">
        <v>6</v>
      </c>
      <c r="N1" s="19" t="s">
        <v>28</v>
      </c>
      <c r="O1" s="20" t="s">
        <v>29</v>
      </c>
    </row>
    <row r="5" spans="1:28" ht="14.25">
      <c r="AB5" s="5" t="str">
        <f>Alkukilpailu!AB5</f>
        <v>JUNNU TOUR 2011-2012</v>
      </c>
    </row>
    <row r="6" spans="1:28" ht="14.25">
      <c r="AB6" s="5" t="str">
        <f>Alkukilpailu!AB6</f>
        <v>Ebonite Brands- osakilpailu 23.-25.3.2012 Turku</v>
      </c>
    </row>
    <row r="7" spans="1:28" ht="14.25">
      <c r="AB7" s="5" t="s">
        <v>59</v>
      </c>
    </row>
    <row r="45" spans="1:15" s="10" customFormat="1">
      <c r="A45" s="29"/>
      <c r="B45" s="12"/>
      <c r="F45" s="32"/>
      <c r="G45" s="32"/>
      <c r="H45" s="32"/>
      <c r="I45" s="32"/>
      <c r="J45" s="32"/>
      <c r="K45" s="32"/>
      <c r="L45" s="32"/>
      <c r="M45" s="33"/>
      <c r="N45" s="13"/>
      <c r="O45" s="13"/>
    </row>
  </sheetData>
  <phoneticPr fontId="0" type="noConversion"/>
  <pageMargins left="0.74803149606299213" right="0.74803149606299213" top="1.7716535433070868" bottom="0.55118110236220474" header="0.51181102362204722" footer="0.51181102362204722"/>
  <pageSetup paperSize="9" scale="80" orientation="landscape" r:id="rId1"/>
  <headerFooter alignWithMargins="0">
    <oddHeader>&amp;L&amp;14JUNNU TOUR 2011-2012_x000D_QubicaAMF- osakilpailu 17.-19.2.2012 Imatra_x000D__x000D_Pojat 1.11.1995 ja myöhemmin syntyneet</oddHeader>
  </headerFooter>
  <webPublishItems count="4">
    <webPublishItem id="17937" divId="Junnu-Tour pohja_17937" sourceType="range" sourceRef="A1:N1" destinationFile="E:\Internet\SportBowling\junnutour\2003-2004\Tampere\RankingPojatNuorempi.htm" title="Junnu-Tourin 6. osakilpailu 12.-13.3.2004 Tampere"/>
    <webPublishItem id="15565" divId="JunnuTourPori_15565" sourceType="range" sourceRef="A1:N1" destinationFile="E:\Internet\SportBowling\junnutour\2005-2006\pori\RankingPojatNuorempi.htm" title="Ranking-pisteet/pojat nuorempi"/>
    <webPublishItem id="7895" divId="JunnuTourPori_7895" sourceType="range" sourceRef="A1:N1" destinationFile="E:\Internet\SportBowling\junnutour\2005-2006\pori\RankingPojatNuorempi.htm" title="Ranking-pisteet/pojat nuorempi"/>
    <webPublishItem id="21288" divId="JunnuTourPietarsaari_21288" sourceType="range" sourceRef="A1:O1" destinationFile="E:\Internet\SportBowling\junnutour\2006-2007\pietarsaari\RankingPojatNuorempi.htm" title="Osakilpailun ranking-pisteet/nuoremmat pojat"/>
  </webPublishItems>
</worksheet>
</file>

<file path=xl/worksheets/sheet6.xml><?xml version="1.0" encoding="utf-8"?>
<worksheet xmlns="http://schemas.openxmlformats.org/spreadsheetml/2006/main" xmlns:r="http://schemas.openxmlformats.org/officeDocument/2006/relationships">
  <sheetPr codeName="Taul6"/>
  <dimension ref="A1:AB28"/>
  <sheetViews>
    <sheetView workbookViewId="0">
      <selection activeCell="A2" sqref="A2:O26"/>
    </sheetView>
  </sheetViews>
  <sheetFormatPr defaultRowHeight="12.75"/>
  <cols>
    <col min="1" max="1" width="4.85546875" style="29" bestFit="1" customWidth="1"/>
    <col min="2" max="2" width="10.140625" style="6" hidden="1" customWidth="1"/>
    <col min="3" max="3" width="21.28515625" style="3" bestFit="1" customWidth="1"/>
    <col min="4" max="4" width="14.5703125" style="3" bestFit="1" customWidth="1"/>
    <col min="5" max="5" width="17.140625" style="3" bestFit="1" customWidth="1"/>
    <col min="6" max="6" width="7" style="24" bestFit="1" customWidth="1"/>
    <col min="7" max="7" width="3.7109375" style="24" customWidth="1"/>
    <col min="8" max="8" width="7" style="24" customWidth="1"/>
    <col min="9" max="9" width="7" style="24" bestFit="1" customWidth="1"/>
    <col min="10" max="10" width="3.42578125" style="24" customWidth="1"/>
    <col min="11" max="11" width="11.5703125" style="24" bestFit="1" customWidth="1"/>
    <col min="12" max="12" width="3.140625" style="24" customWidth="1"/>
    <col min="13" max="13" width="9.140625" style="23"/>
    <col min="14" max="14" width="21.140625" style="8" bestFit="1" customWidth="1"/>
    <col min="15" max="15" width="9.140625" style="8"/>
    <col min="16" max="16384" width="9.140625" style="3"/>
  </cols>
  <sheetData>
    <row r="1" spans="1:28" s="111" customFormat="1" ht="10.5">
      <c r="A1" s="26" t="s">
        <v>0</v>
      </c>
      <c r="B1" s="22"/>
      <c r="C1" s="14" t="s">
        <v>1</v>
      </c>
      <c r="D1" s="14" t="s">
        <v>11</v>
      </c>
      <c r="E1" s="14" t="s">
        <v>2</v>
      </c>
      <c r="F1" s="22" t="s">
        <v>26</v>
      </c>
      <c r="G1" s="22" t="s">
        <v>45</v>
      </c>
      <c r="H1" s="22" t="s">
        <v>48</v>
      </c>
      <c r="I1" s="22" t="s">
        <v>27</v>
      </c>
      <c r="J1" s="22" t="s">
        <v>45</v>
      </c>
      <c r="K1" s="22" t="s">
        <v>47</v>
      </c>
      <c r="L1" s="22" t="s">
        <v>45</v>
      </c>
      <c r="M1" s="34" t="s">
        <v>6</v>
      </c>
      <c r="N1" s="110" t="s">
        <v>28</v>
      </c>
      <c r="O1" s="110" t="s">
        <v>29</v>
      </c>
    </row>
    <row r="2" spans="1:28" s="9" customFormat="1">
      <c r="A2" s="112"/>
      <c r="B2" s="113"/>
      <c r="F2" s="114"/>
      <c r="G2" s="114"/>
      <c r="H2" s="114"/>
      <c r="I2" s="114"/>
      <c r="J2" s="114"/>
      <c r="K2" s="114"/>
      <c r="L2" s="114"/>
      <c r="M2" s="115"/>
      <c r="N2" s="116"/>
      <c r="O2" s="116"/>
    </row>
    <row r="3" spans="1:28" s="9" customFormat="1">
      <c r="A3" s="112"/>
      <c r="B3" s="113"/>
      <c r="F3" s="114"/>
      <c r="G3" s="114"/>
      <c r="H3" s="114"/>
      <c r="I3" s="114"/>
      <c r="J3" s="114"/>
      <c r="K3" s="114"/>
      <c r="L3" s="114"/>
      <c r="M3" s="115"/>
      <c r="N3" s="116"/>
      <c r="O3" s="116"/>
    </row>
    <row r="4" spans="1:28" s="9" customFormat="1">
      <c r="A4" s="112"/>
      <c r="B4" s="113"/>
      <c r="F4" s="114"/>
      <c r="G4" s="114"/>
      <c r="H4" s="114"/>
      <c r="I4" s="114"/>
      <c r="J4" s="114"/>
      <c r="K4" s="114"/>
      <c r="L4" s="114"/>
      <c r="M4" s="115"/>
      <c r="N4" s="116"/>
      <c r="O4" s="116"/>
    </row>
    <row r="5" spans="1:28" s="9" customFormat="1" ht="14.25">
      <c r="A5" s="112"/>
      <c r="B5" s="113"/>
      <c r="F5" s="114"/>
      <c r="G5" s="114"/>
      <c r="H5" s="114"/>
      <c r="I5" s="114"/>
      <c r="J5" s="114"/>
      <c r="K5" s="114"/>
      <c r="L5" s="114"/>
      <c r="M5" s="115"/>
      <c r="N5" s="116"/>
      <c r="O5" s="116"/>
      <c r="AB5" s="5" t="str">
        <f>Alkukilpailu!AB5</f>
        <v>JUNNU TOUR 2011-2012</v>
      </c>
    </row>
    <row r="6" spans="1:28" s="9" customFormat="1" ht="14.25">
      <c r="A6" s="112"/>
      <c r="B6" s="113"/>
      <c r="F6" s="114"/>
      <c r="G6" s="114"/>
      <c r="H6" s="114"/>
      <c r="I6" s="114"/>
      <c r="J6" s="114"/>
      <c r="K6" s="114"/>
      <c r="L6" s="114"/>
      <c r="M6" s="115"/>
      <c r="N6" s="116"/>
      <c r="O6" s="116"/>
      <c r="AB6" s="5" t="str">
        <f>Alkukilpailu!AB6</f>
        <v>Ebonite Brands- osakilpailu 23.-25.3.2012 Turku</v>
      </c>
    </row>
    <row r="7" spans="1:28" s="9" customFormat="1" ht="14.25">
      <c r="A7" s="112"/>
      <c r="B7" s="113"/>
      <c r="F7" s="114"/>
      <c r="G7" s="114"/>
      <c r="H7" s="114"/>
      <c r="I7" s="114"/>
      <c r="J7" s="114"/>
      <c r="K7" s="114"/>
      <c r="L7" s="114"/>
      <c r="M7" s="115"/>
      <c r="N7" s="116"/>
      <c r="O7" s="116"/>
      <c r="AB7" s="5" t="s">
        <v>50</v>
      </c>
    </row>
    <row r="8" spans="1:28" s="9" customFormat="1">
      <c r="A8" s="112"/>
      <c r="B8" s="113"/>
      <c r="F8" s="114"/>
      <c r="G8" s="114"/>
      <c r="H8" s="114"/>
      <c r="I8" s="114"/>
      <c r="J8" s="114"/>
      <c r="K8" s="114"/>
      <c r="L8" s="114"/>
      <c r="M8" s="115"/>
      <c r="N8" s="116"/>
      <c r="O8" s="116"/>
    </row>
    <row r="9" spans="1:28" s="9" customFormat="1">
      <c r="A9" s="112"/>
      <c r="B9" s="113"/>
      <c r="F9" s="114"/>
      <c r="G9" s="114"/>
      <c r="H9" s="114"/>
      <c r="I9" s="114"/>
      <c r="J9" s="114"/>
      <c r="K9" s="114"/>
      <c r="L9" s="114"/>
      <c r="M9" s="115"/>
      <c r="N9" s="116"/>
      <c r="O9" s="116"/>
    </row>
    <row r="10" spans="1:28" s="9" customFormat="1">
      <c r="A10" s="112"/>
      <c r="B10" s="113"/>
      <c r="F10" s="114"/>
      <c r="G10" s="114"/>
      <c r="H10" s="114"/>
      <c r="I10" s="114"/>
      <c r="J10" s="114"/>
      <c r="K10" s="114"/>
      <c r="L10" s="114"/>
      <c r="M10" s="115"/>
      <c r="N10" s="116"/>
      <c r="O10" s="116"/>
    </row>
    <row r="11" spans="1:28" s="9" customFormat="1">
      <c r="A11" s="112"/>
      <c r="B11" s="113"/>
      <c r="F11" s="114"/>
      <c r="G11" s="114"/>
      <c r="H11" s="114"/>
      <c r="I11" s="114"/>
      <c r="J11" s="114"/>
      <c r="K11" s="114"/>
      <c r="L11" s="114"/>
      <c r="M11" s="115"/>
      <c r="N11" s="116"/>
      <c r="O11" s="116"/>
    </row>
    <row r="12" spans="1:28" s="9" customFormat="1">
      <c r="A12" s="112"/>
      <c r="B12" s="113"/>
      <c r="F12" s="114"/>
      <c r="G12" s="114"/>
      <c r="H12" s="114"/>
      <c r="I12" s="114"/>
      <c r="J12" s="114"/>
      <c r="K12" s="114"/>
      <c r="L12" s="114"/>
      <c r="M12" s="115"/>
      <c r="N12" s="116"/>
      <c r="O12" s="116"/>
    </row>
    <row r="13" spans="1:28" s="9" customFormat="1">
      <c r="A13" s="112"/>
      <c r="B13" s="113"/>
      <c r="F13" s="114"/>
      <c r="G13" s="114"/>
      <c r="H13" s="114"/>
      <c r="I13" s="114"/>
      <c r="J13" s="114"/>
      <c r="K13" s="114"/>
      <c r="L13" s="114"/>
      <c r="M13" s="115"/>
      <c r="N13" s="116"/>
      <c r="O13" s="116"/>
    </row>
    <row r="14" spans="1:28" s="9" customFormat="1">
      <c r="A14" s="112"/>
      <c r="B14" s="113"/>
      <c r="F14" s="114"/>
      <c r="G14" s="114"/>
      <c r="H14" s="114"/>
      <c r="I14" s="114"/>
      <c r="J14" s="114"/>
      <c r="K14" s="114"/>
      <c r="L14" s="114"/>
      <c r="M14" s="115"/>
      <c r="N14" s="116"/>
      <c r="O14" s="116"/>
    </row>
    <row r="15" spans="1:28" s="9" customFormat="1">
      <c r="A15" s="112"/>
      <c r="B15" s="113"/>
      <c r="F15" s="114"/>
      <c r="G15" s="114"/>
      <c r="H15" s="114"/>
      <c r="I15" s="114"/>
      <c r="J15" s="114"/>
      <c r="K15" s="114"/>
      <c r="L15" s="114"/>
      <c r="M15" s="115"/>
      <c r="N15" s="116"/>
      <c r="O15" s="116"/>
    </row>
    <row r="16" spans="1:28" s="9" customFormat="1">
      <c r="A16" s="112"/>
      <c r="B16" s="113"/>
      <c r="F16" s="114"/>
      <c r="G16" s="114"/>
      <c r="H16" s="114"/>
      <c r="I16" s="114"/>
      <c r="J16" s="114"/>
      <c r="K16" s="114"/>
      <c r="L16" s="114"/>
      <c r="M16" s="115"/>
      <c r="N16" s="116"/>
      <c r="O16" s="116"/>
    </row>
    <row r="17" spans="1:15" s="9" customFormat="1">
      <c r="A17" s="112"/>
      <c r="B17" s="113"/>
      <c r="F17" s="114"/>
      <c r="G17" s="114"/>
      <c r="H17" s="114"/>
      <c r="I17" s="114"/>
      <c r="J17" s="114"/>
      <c r="K17" s="114"/>
      <c r="L17" s="114"/>
      <c r="M17" s="115"/>
      <c r="N17" s="116"/>
      <c r="O17" s="116"/>
    </row>
    <row r="18" spans="1:15" s="9" customFormat="1">
      <c r="A18" s="112"/>
      <c r="B18" s="113"/>
      <c r="F18" s="114"/>
      <c r="G18" s="114"/>
      <c r="H18" s="114"/>
      <c r="I18" s="114"/>
      <c r="J18" s="114"/>
      <c r="K18" s="114"/>
      <c r="L18" s="114"/>
      <c r="M18" s="115"/>
      <c r="N18" s="116"/>
      <c r="O18" s="116"/>
    </row>
    <row r="19" spans="1:15" s="9" customFormat="1">
      <c r="A19" s="112"/>
      <c r="B19" s="113"/>
      <c r="F19" s="114"/>
      <c r="G19" s="114"/>
      <c r="H19" s="114"/>
      <c r="I19" s="114"/>
      <c r="J19" s="114"/>
      <c r="K19" s="114"/>
      <c r="L19" s="114"/>
      <c r="M19" s="115"/>
      <c r="N19" s="116"/>
      <c r="O19" s="116"/>
    </row>
    <row r="20" spans="1:15" s="9" customFormat="1">
      <c r="A20" s="112"/>
      <c r="B20" s="113"/>
      <c r="F20" s="114"/>
      <c r="G20" s="114"/>
      <c r="H20" s="114"/>
      <c r="I20" s="114"/>
      <c r="J20" s="114"/>
      <c r="K20" s="114"/>
      <c r="L20" s="114"/>
      <c r="M20" s="115"/>
      <c r="N20" s="116"/>
      <c r="O20" s="116"/>
    </row>
    <row r="21" spans="1:15" s="9" customFormat="1">
      <c r="A21" s="112"/>
      <c r="B21" s="113"/>
      <c r="F21" s="114"/>
      <c r="G21" s="114"/>
      <c r="H21" s="114"/>
      <c r="I21" s="114"/>
      <c r="J21" s="114"/>
      <c r="K21" s="114"/>
      <c r="L21" s="114"/>
      <c r="M21" s="115"/>
      <c r="N21" s="116"/>
      <c r="O21" s="116"/>
    </row>
    <row r="22" spans="1:15" s="9" customFormat="1">
      <c r="A22" s="112"/>
      <c r="B22" s="113"/>
      <c r="F22" s="114"/>
      <c r="G22" s="114"/>
      <c r="H22" s="114"/>
      <c r="I22" s="114"/>
      <c r="J22" s="114"/>
      <c r="K22" s="114"/>
      <c r="L22" s="114"/>
      <c r="M22" s="115"/>
      <c r="N22" s="116"/>
      <c r="O22" s="116"/>
    </row>
    <row r="23" spans="1:15" s="9" customFormat="1">
      <c r="A23" s="112"/>
      <c r="B23" s="113"/>
      <c r="F23" s="114"/>
      <c r="G23" s="114"/>
      <c r="H23" s="114"/>
      <c r="I23" s="114"/>
      <c r="J23" s="114"/>
      <c r="K23" s="114"/>
      <c r="L23" s="114"/>
      <c r="M23" s="115"/>
      <c r="N23" s="116"/>
      <c r="O23" s="116"/>
    </row>
    <row r="24" spans="1:15" s="9" customFormat="1">
      <c r="A24" s="112"/>
      <c r="B24" s="113"/>
      <c r="F24" s="114"/>
      <c r="G24" s="114"/>
      <c r="H24" s="114"/>
      <c r="I24" s="114"/>
      <c r="J24" s="114"/>
      <c r="K24" s="114"/>
      <c r="L24" s="114"/>
      <c r="M24" s="115"/>
      <c r="N24" s="116"/>
      <c r="O24" s="116"/>
    </row>
    <row r="25" spans="1:15" s="9" customFormat="1">
      <c r="A25" s="112"/>
      <c r="B25" s="113"/>
      <c r="F25" s="114"/>
      <c r="G25" s="114"/>
      <c r="H25" s="114"/>
      <c r="I25" s="114"/>
      <c r="J25" s="114"/>
      <c r="K25" s="114"/>
      <c r="L25" s="114"/>
      <c r="M25" s="115"/>
      <c r="N25" s="116"/>
      <c r="O25" s="116"/>
    </row>
    <row r="26" spans="1:15" s="9" customFormat="1">
      <c r="A26" s="112"/>
      <c r="B26" s="113"/>
      <c r="F26" s="114"/>
      <c r="G26" s="114"/>
      <c r="H26" s="114"/>
      <c r="I26" s="114"/>
      <c r="J26" s="114"/>
      <c r="K26" s="114"/>
      <c r="L26" s="114"/>
      <c r="M26" s="115"/>
      <c r="N26" s="116"/>
      <c r="O26" s="116"/>
    </row>
    <row r="27" spans="1:15" s="9" customFormat="1">
      <c r="A27" s="112"/>
      <c r="B27" s="113"/>
      <c r="F27" s="114"/>
      <c r="G27" s="114"/>
      <c r="H27" s="114"/>
      <c r="I27" s="114"/>
      <c r="J27" s="114"/>
      <c r="K27" s="114"/>
      <c r="L27" s="114"/>
      <c r="M27" s="115"/>
      <c r="N27" s="116"/>
      <c r="O27" s="116"/>
    </row>
    <row r="28" spans="1:15" s="119" customFormat="1">
      <c r="A28" s="117"/>
      <c r="B28" s="118"/>
      <c r="F28" s="120"/>
      <c r="G28" s="120"/>
      <c r="H28" s="120"/>
      <c r="I28" s="120"/>
      <c r="J28" s="120"/>
      <c r="K28" s="120"/>
      <c r="L28" s="120"/>
      <c r="M28" s="121"/>
      <c r="N28" s="122"/>
      <c r="O28" s="122"/>
    </row>
  </sheetData>
  <phoneticPr fontId="0" type="noConversion"/>
  <pageMargins left="0.74803149606299213" right="0.74803149606299213" top="1.7716535433070868" bottom="0.51181102362204722" header="0.51181102362204722" footer="0.43307086614173229"/>
  <pageSetup paperSize="9" scale="80" orientation="landscape" r:id="rId1"/>
  <headerFooter alignWithMargins="0">
    <oddHeader>&amp;L&amp;14JUNNU TOUR 2011-2012_x000D_QubicaAMF- osakilpailu 17.-19.2.2012 Imatra_x000D__x000D_Tytöt</oddHeader>
  </headerFooter>
  <webPublishItems count="2">
    <webPublishItem id="9369" divId="Junnu-Tour pohja_9369" sourceType="range" sourceRef="A1:N1" destinationFile="E:\Internet\SportBowling\junnutour\2005-2006\pori\RankingTytot.htm" title="Ranking-pisteet/tytöt"/>
    <webPublishItem id="18057" divId="JunnuTourPietarsaari_18057" sourceType="range" sourceRef="A1:N1" destinationFile="E:\Internet\SportBowling\junnutour\2006-2007\pietarsaari\RankingTytot.htm" title="Osakilpailun ranking-pisteet/tytöt"/>
  </webPublishItems>
</worksheet>
</file>

<file path=xl/worksheets/sheet7.xml><?xml version="1.0" encoding="utf-8"?>
<worksheet xmlns="http://schemas.openxmlformats.org/spreadsheetml/2006/main" xmlns:r="http://schemas.openxmlformats.org/officeDocument/2006/relationships">
  <sheetPr codeName="Taul7"/>
  <dimension ref="A1:AB7"/>
  <sheetViews>
    <sheetView workbookViewId="0">
      <selection activeCell="A2" sqref="A2:N28"/>
    </sheetView>
  </sheetViews>
  <sheetFormatPr defaultRowHeight="12.75"/>
  <cols>
    <col min="1" max="1" width="4.85546875" style="29" bestFit="1" customWidth="1"/>
    <col min="2" max="2" width="10.140625" style="6" hidden="1" customWidth="1"/>
    <col min="3" max="3" width="24.28515625" style="3" bestFit="1" customWidth="1"/>
    <col min="4" max="4" width="15.5703125" style="3" bestFit="1" customWidth="1"/>
    <col min="5" max="5" width="17.140625" style="3" bestFit="1" customWidth="1"/>
    <col min="6" max="6" width="7" style="24" bestFit="1" customWidth="1"/>
    <col min="7" max="7" width="4.140625" style="24" customWidth="1"/>
    <col min="8" max="8" width="7" style="24" customWidth="1"/>
    <col min="9" max="9" width="7" style="24" bestFit="1" customWidth="1"/>
    <col min="10" max="10" width="4.7109375" style="24" customWidth="1"/>
    <col min="11" max="11" width="11.5703125" style="24" bestFit="1" customWidth="1"/>
    <col min="12" max="12" width="5.42578125" style="24" customWidth="1"/>
    <col min="13" max="13" width="9.140625" style="23"/>
    <col min="14" max="14" width="21.140625" style="8" bestFit="1" customWidth="1"/>
    <col min="15" max="15" width="9.140625" style="8"/>
    <col min="16" max="16384" width="9.140625" style="3"/>
  </cols>
  <sheetData>
    <row r="1" spans="1:28" s="21" customFormat="1" ht="10.5">
      <c r="A1" s="28" t="s">
        <v>0</v>
      </c>
      <c r="B1" s="17"/>
      <c r="C1" s="18" t="s">
        <v>1</v>
      </c>
      <c r="D1" s="18" t="s">
        <v>11</v>
      </c>
      <c r="E1" s="18" t="s">
        <v>2</v>
      </c>
      <c r="F1" s="17" t="s">
        <v>26</v>
      </c>
      <c r="G1" s="17" t="s">
        <v>45</v>
      </c>
      <c r="H1" s="17" t="s">
        <v>48</v>
      </c>
      <c r="I1" s="17" t="s">
        <v>27</v>
      </c>
      <c r="J1" s="17" t="s">
        <v>45</v>
      </c>
      <c r="K1" s="17" t="s">
        <v>47</v>
      </c>
      <c r="L1" s="17" t="s">
        <v>45</v>
      </c>
      <c r="M1" s="35" t="s">
        <v>6</v>
      </c>
      <c r="N1" s="19" t="s">
        <v>28</v>
      </c>
      <c r="O1" s="20" t="s">
        <v>29</v>
      </c>
    </row>
    <row r="5" spans="1:28" ht="14.25">
      <c r="AB5" s="5" t="str">
        <f>Alkukilpailu!AB5</f>
        <v>JUNNU TOUR 2011-2012</v>
      </c>
    </row>
    <row r="6" spans="1:28" ht="14.25">
      <c r="AB6" s="5" t="str">
        <f>Alkukilpailu!AB6</f>
        <v>Ebonite Brands- osakilpailu 23.-25.3.2012 Turku</v>
      </c>
    </row>
    <row r="7" spans="1:28" ht="14.25">
      <c r="AB7" s="5" t="s">
        <v>58</v>
      </c>
    </row>
  </sheetData>
  <phoneticPr fontId="0" type="noConversion"/>
  <pageMargins left="0.74803149606299213" right="0.74803149606299213" top="1.7716535433070868" bottom="0.55118110236220474" header="0.51181102362204722" footer="0.51181102362204722"/>
  <pageSetup paperSize="9" scale="80" orientation="landscape" r:id="rId1"/>
  <headerFooter alignWithMargins="0">
    <oddHeader>&amp;L&amp;14JUNNU TOUR 2011-2012_x000D_QubicaAMF- osakilpailu 17.-19.2.2012 Imatra_x000D__x000D_1.1.1998 ja myöhemmin syntyneet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Taul8"/>
  <dimension ref="B3:AB37"/>
  <sheetViews>
    <sheetView workbookViewId="0">
      <selection activeCell="N28" sqref="N28"/>
    </sheetView>
  </sheetViews>
  <sheetFormatPr defaultRowHeight="12.75"/>
  <cols>
    <col min="3" max="3" width="3.85546875" customWidth="1"/>
    <col min="4" max="4" width="9.140625" hidden="1" customWidth="1"/>
    <col min="5" max="5" width="19.5703125" customWidth="1"/>
    <col min="6" max="6" width="15.5703125" customWidth="1"/>
  </cols>
  <sheetData>
    <row r="3" spans="2:28" ht="23.25">
      <c r="B3" s="37" t="s">
        <v>49</v>
      </c>
    </row>
    <row r="5" spans="2:28" ht="15">
      <c r="B5" s="36"/>
      <c r="C5" s="36"/>
      <c r="D5" s="36"/>
      <c r="E5" s="36"/>
      <c r="F5" s="36"/>
      <c r="G5" s="36"/>
      <c r="H5" s="36"/>
      <c r="AB5" s="5" t="str">
        <f>Alkukilpailu!AB5</f>
        <v>JUNNU TOUR 2011-2012</v>
      </c>
    </row>
    <row r="6" spans="2:28" ht="20.25">
      <c r="B6" s="39" t="s">
        <v>51</v>
      </c>
      <c r="C6" s="36"/>
      <c r="D6" s="36"/>
      <c r="E6" s="36"/>
      <c r="F6" s="36"/>
      <c r="G6" s="36"/>
      <c r="H6" s="36"/>
      <c r="AB6" s="5" t="str">
        <f>Alkukilpailu!AB6</f>
        <v>Ebonite Brands- osakilpailu 23.-25.3.2012 Turku</v>
      </c>
    </row>
    <row r="7" spans="2:28" ht="15">
      <c r="B7" s="36"/>
      <c r="C7" s="36"/>
      <c r="D7" s="36"/>
      <c r="E7" s="36"/>
      <c r="F7" s="36"/>
      <c r="G7" s="36"/>
      <c r="H7" s="36"/>
      <c r="AB7" s="5"/>
    </row>
    <row r="8" spans="2:28" ht="15">
      <c r="B8" s="36"/>
      <c r="C8" s="36"/>
      <c r="D8" s="36"/>
      <c r="E8" s="36"/>
      <c r="F8" s="36"/>
      <c r="G8" s="36"/>
      <c r="H8" s="36"/>
    </row>
    <row r="9" spans="2:28" ht="15">
      <c r="B9" s="36"/>
      <c r="C9" s="38" t="s">
        <v>7</v>
      </c>
      <c r="D9" s="36" t="s">
        <v>189</v>
      </c>
      <c r="E9" s="36" t="s">
        <v>190</v>
      </c>
      <c r="F9" s="36" t="s">
        <v>191</v>
      </c>
      <c r="G9" s="36" t="s">
        <v>192</v>
      </c>
      <c r="H9" s="36"/>
    </row>
    <row r="10" spans="2:28" ht="15">
      <c r="B10" s="36"/>
      <c r="C10" s="38" t="s">
        <v>8</v>
      </c>
      <c r="D10" s="36" t="s">
        <v>100</v>
      </c>
      <c r="E10" s="36" t="s">
        <v>101</v>
      </c>
      <c r="F10" s="36" t="s">
        <v>102</v>
      </c>
      <c r="G10" s="36" t="s">
        <v>64</v>
      </c>
      <c r="H10" s="36"/>
    </row>
    <row r="11" spans="2:28" ht="15">
      <c r="B11" s="36"/>
      <c r="C11" s="38" t="s">
        <v>9</v>
      </c>
      <c r="D11" s="36" t="s">
        <v>378</v>
      </c>
      <c r="E11" s="36" t="s">
        <v>379</v>
      </c>
      <c r="F11" s="36" t="s">
        <v>380</v>
      </c>
      <c r="G11" s="36" t="s">
        <v>381</v>
      </c>
      <c r="H11" s="36"/>
    </row>
    <row r="12" spans="2:28" ht="15">
      <c r="B12" s="36"/>
      <c r="C12" s="38" t="s">
        <v>10</v>
      </c>
      <c r="D12" s="36" t="s">
        <v>150</v>
      </c>
      <c r="E12" s="36" t="s">
        <v>151</v>
      </c>
      <c r="F12" s="36" t="s">
        <v>152</v>
      </c>
      <c r="G12" s="36" t="s">
        <v>153</v>
      </c>
      <c r="H12" s="36"/>
    </row>
    <row r="13" spans="2:28" ht="15">
      <c r="B13" s="36"/>
      <c r="C13" s="38" t="s">
        <v>78</v>
      </c>
      <c r="D13" s="36" t="s">
        <v>197</v>
      </c>
      <c r="E13" s="36" t="s">
        <v>198</v>
      </c>
      <c r="F13" s="36" t="s">
        <v>152</v>
      </c>
      <c r="G13" s="36" t="s">
        <v>153</v>
      </c>
      <c r="H13" s="36"/>
    </row>
    <row r="14" spans="2:28" ht="15">
      <c r="B14" s="36"/>
      <c r="C14" s="38" t="s">
        <v>81</v>
      </c>
      <c r="D14" s="36" t="s">
        <v>383</v>
      </c>
      <c r="E14" s="36" t="s">
        <v>384</v>
      </c>
      <c r="F14" s="36" t="s">
        <v>385</v>
      </c>
      <c r="G14" s="36" t="s">
        <v>386</v>
      </c>
      <c r="H14" s="36"/>
    </row>
    <row r="15" spans="2:28" ht="15">
      <c r="B15" s="36"/>
      <c r="C15" s="38" t="s">
        <v>85</v>
      </c>
      <c r="D15" s="36" t="s">
        <v>116</v>
      </c>
      <c r="E15" s="36" t="s">
        <v>117</v>
      </c>
      <c r="F15" s="36" t="s">
        <v>118</v>
      </c>
      <c r="G15" s="36" t="s">
        <v>119</v>
      </c>
      <c r="H15" s="36"/>
    </row>
    <row r="16" spans="2:28" ht="15">
      <c r="B16" s="36"/>
      <c r="C16" s="38" t="s">
        <v>90</v>
      </c>
      <c r="D16" s="36" t="s">
        <v>288</v>
      </c>
      <c r="E16" s="36" t="s">
        <v>289</v>
      </c>
      <c r="F16" s="36" t="s">
        <v>282</v>
      </c>
      <c r="G16" s="36" t="s">
        <v>283</v>
      </c>
      <c r="H16" s="36"/>
    </row>
    <row r="17" spans="2:8" ht="15">
      <c r="B17" s="36"/>
      <c r="C17" s="38" t="s">
        <v>93</v>
      </c>
      <c r="D17" s="36" t="s">
        <v>155</v>
      </c>
      <c r="E17" s="36" t="s">
        <v>156</v>
      </c>
      <c r="F17" s="36" t="s">
        <v>157</v>
      </c>
      <c r="G17" s="36" t="s">
        <v>153</v>
      </c>
      <c r="H17" s="36"/>
    </row>
    <row r="18" spans="2:8" ht="15">
      <c r="B18" s="36"/>
      <c r="C18" s="38" t="s">
        <v>96</v>
      </c>
      <c r="D18" s="36" t="s">
        <v>280</v>
      </c>
      <c r="E18" s="36" t="s">
        <v>281</v>
      </c>
      <c r="F18" s="36" t="s">
        <v>282</v>
      </c>
      <c r="G18" s="36" t="s">
        <v>283</v>
      </c>
      <c r="H18" s="36"/>
    </row>
    <row r="19" spans="2:8" ht="15">
      <c r="B19" s="36"/>
      <c r="C19" s="38" t="s">
        <v>97</v>
      </c>
      <c r="D19" s="36" t="s">
        <v>200</v>
      </c>
      <c r="E19" s="36" t="s">
        <v>201</v>
      </c>
      <c r="F19" s="36" t="s">
        <v>202</v>
      </c>
      <c r="G19" s="36" t="s">
        <v>203</v>
      </c>
      <c r="H19" s="36"/>
    </row>
    <row r="20" spans="2:8" ht="15">
      <c r="B20" s="36"/>
      <c r="C20" s="38" t="s">
        <v>103</v>
      </c>
      <c r="D20" s="36" t="s">
        <v>82</v>
      </c>
      <c r="E20" s="36" t="s">
        <v>83</v>
      </c>
      <c r="F20" s="36" t="s">
        <v>84</v>
      </c>
      <c r="G20" s="36" t="s">
        <v>64</v>
      </c>
      <c r="H20" s="36"/>
    </row>
    <row r="21" spans="2:8" ht="15">
      <c r="B21" s="36"/>
      <c r="C21" s="38" t="s">
        <v>108</v>
      </c>
      <c r="D21" s="36" t="s">
        <v>393</v>
      </c>
      <c r="E21" s="36" t="s">
        <v>394</v>
      </c>
      <c r="F21" s="36" t="s">
        <v>395</v>
      </c>
      <c r="G21" s="36" t="s">
        <v>180</v>
      </c>
      <c r="H21" s="36"/>
    </row>
    <row r="22" spans="2:8" ht="15">
      <c r="B22" s="36"/>
      <c r="C22" s="38" t="s">
        <v>112</v>
      </c>
      <c r="D22" s="36" t="s">
        <v>372</v>
      </c>
      <c r="E22" s="36" t="s">
        <v>373</v>
      </c>
      <c r="F22" s="36" t="s">
        <v>361</v>
      </c>
      <c r="G22" s="36" t="s">
        <v>278</v>
      </c>
      <c r="H22" s="36"/>
    </row>
    <row r="23" spans="2:8" ht="15">
      <c r="B23" s="36"/>
      <c r="C23" s="38" t="s">
        <v>115</v>
      </c>
      <c r="D23" s="36" t="s">
        <v>194</v>
      </c>
      <c r="E23" s="36" t="s">
        <v>195</v>
      </c>
      <c r="F23" s="36" t="s">
        <v>84</v>
      </c>
      <c r="G23" s="36" t="s">
        <v>64</v>
      </c>
      <c r="H23" s="36"/>
    </row>
    <row r="24" spans="2:8" ht="15">
      <c r="B24" s="36"/>
      <c r="C24" s="38" t="s">
        <v>120</v>
      </c>
      <c r="D24" s="36" t="s">
        <v>364</v>
      </c>
      <c r="E24" s="36" t="s">
        <v>365</v>
      </c>
      <c r="F24" s="36" t="s">
        <v>346</v>
      </c>
      <c r="G24" s="36" t="s">
        <v>347</v>
      </c>
      <c r="H24" s="36"/>
    </row>
    <row r="25" spans="2:8" ht="15">
      <c r="B25" s="36"/>
      <c r="C25" s="38" t="s">
        <v>123</v>
      </c>
      <c r="D25" s="36" t="s">
        <v>388</v>
      </c>
      <c r="E25" s="36" t="s">
        <v>389</v>
      </c>
      <c r="F25" s="36" t="s">
        <v>390</v>
      </c>
      <c r="G25" s="36" t="s">
        <v>391</v>
      </c>
      <c r="H25" s="36"/>
    </row>
    <row r="26" spans="2:8" ht="15">
      <c r="B26" s="36"/>
      <c r="C26" s="38" t="s">
        <v>126</v>
      </c>
      <c r="D26" s="36" t="s">
        <v>285</v>
      </c>
      <c r="E26" s="36" t="s">
        <v>286</v>
      </c>
      <c r="F26" s="36" t="s">
        <v>277</v>
      </c>
      <c r="G26" s="36" t="s">
        <v>278</v>
      </c>
      <c r="H26" s="36"/>
    </row>
    <row r="27" spans="2:8" ht="15">
      <c r="B27" s="36"/>
      <c r="C27" s="38" t="s">
        <v>131</v>
      </c>
      <c r="D27" s="36" t="s">
        <v>66</v>
      </c>
      <c r="E27" s="36" t="s">
        <v>67</v>
      </c>
      <c r="F27" s="36" t="s">
        <v>68</v>
      </c>
      <c r="G27" s="36" t="s">
        <v>64</v>
      </c>
      <c r="H27" s="36"/>
    </row>
    <row r="28" spans="2:8" ht="15">
      <c r="B28" s="36"/>
      <c r="C28" s="38" t="s">
        <v>134</v>
      </c>
      <c r="D28" s="36" t="s">
        <v>275</v>
      </c>
      <c r="E28" s="36" t="s">
        <v>276</v>
      </c>
      <c r="F28" s="36" t="s">
        <v>277</v>
      </c>
      <c r="G28" s="36" t="s">
        <v>278</v>
      </c>
      <c r="H28" s="36"/>
    </row>
    <row r="29" spans="2:8" ht="15">
      <c r="B29" s="36"/>
      <c r="C29" s="36"/>
      <c r="D29" s="36"/>
      <c r="E29" s="36"/>
      <c r="F29" s="36"/>
      <c r="G29" s="36"/>
      <c r="H29" s="36"/>
    </row>
    <row r="30" spans="2:8" ht="20.25">
      <c r="B30" s="39" t="s">
        <v>50</v>
      </c>
      <c r="C30" s="36"/>
      <c r="D30" s="36"/>
      <c r="E30" s="36"/>
      <c r="F30" s="36"/>
      <c r="G30" s="36"/>
      <c r="H30" s="36"/>
    </row>
    <row r="31" spans="2:8" ht="15">
      <c r="B31" s="36"/>
      <c r="C31" s="38" t="s">
        <v>7</v>
      </c>
      <c r="D31" s="36" t="s">
        <v>197</v>
      </c>
      <c r="E31" s="36" t="s">
        <v>198</v>
      </c>
      <c r="F31" s="36" t="s">
        <v>152</v>
      </c>
      <c r="G31" s="36" t="s">
        <v>153</v>
      </c>
      <c r="H31" s="36"/>
    </row>
    <row r="32" spans="2:8" ht="15">
      <c r="B32" s="36"/>
      <c r="C32" s="38" t="s">
        <v>8</v>
      </c>
      <c r="D32" s="36" t="s">
        <v>297</v>
      </c>
      <c r="E32" s="36" t="s">
        <v>298</v>
      </c>
      <c r="F32" s="36" t="s">
        <v>282</v>
      </c>
      <c r="G32" s="36" t="s">
        <v>283</v>
      </c>
      <c r="H32" s="36"/>
    </row>
    <row r="33" spans="2:8" ht="15">
      <c r="B33" s="36"/>
      <c r="C33" s="38" t="s">
        <v>9</v>
      </c>
      <c r="D33" s="36" t="s">
        <v>336</v>
      </c>
      <c r="E33" s="36" t="s">
        <v>337</v>
      </c>
      <c r="F33" s="36" t="s">
        <v>338</v>
      </c>
      <c r="G33" s="36" t="s">
        <v>278</v>
      </c>
      <c r="H33" s="36"/>
    </row>
    <row r="34" spans="2:8" ht="15">
      <c r="B34" s="36"/>
      <c r="C34" s="36"/>
      <c r="D34" s="36" t="s">
        <v>46</v>
      </c>
      <c r="E34" s="36"/>
      <c r="F34" s="36"/>
      <c r="G34" s="36"/>
      <c r="H34" s="36"/>
    </row>
    <row r="35" spans="2:8" ht="15">
      <c r="B35" s="36" t="s">
        <v>52</v>
      </c>
      <c r="C35" s="36"/>
      <c r="D35" s="36"/>
      <c r="E35" s="36"/>
      <c r="F35" s="36" t="s">
        <v>492</v>
      </c>
      <c r="G35" s="36"/>
      <c r="H35" s="36"/>
    </row>
    <row r="36" spans="2:8" ht="15">
      <c r="B36" s="36"/>
      <c r="C36" s="36"/>
      <c r="D36" s="36"/>
      <c r="E36" s="36"/>
      <c r="F36" s="36"/>
      <c r="G36" s="36"/>
      <c r="H36" s="36"/>
    </row>
    <row r="37" spans="2:8" ht="14.25">
      <c r="E37" s="11"/>
      <c r="F37" s="11"/>
      <c r="G37" s="11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&amp;L&amp;14JUNNU TOUR 2011-2012_x000D_Ebonite Brands- osakilpailu 23.-25.3.2012 Turku_x000D__x000D_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10</vt:i4>
      </vt:variant>
    </vt:vector>
  </HeadingPairs>
  <TitlesOfParts>
    <vt:vector size="18" baseType="lpstr">
      <vt:lpstr>Alkukilpailu</vt:lpstr>
      <vt:lpstr>Loppukilpailu</vt:lpstr>
      <vt:lpstr>Pudotuspelit</vt:lpstr>
      <vt:lpstr>Osak. tulokset pojat vanhempi</vt:lpstr>
      <vt:lpstr>Osak. tulokset pojat nuorempi</vt:lpstr>
      <vt:lpstr>Osak. tulokset tytöt</vt:lpstr>
      <vt:lpstr>Osak. tulokset minit</vt:lpstr>
      <vt:lpstr>Yhteenveto</vt:lpstr>
      <vt:lpstr>Erä</vt:lpstr>
      <vt:lpstr>Alkukilpailu!Tulostusalue</vt:lpstr>
      <vt:lpstr>Loppukilpailu!Tulostusalue</vt:lpstr>
      <vt:lpstr>'Osak. tulokset minit'!Tulostusalue</vt:lpstr>
      <vt:lpstr>'Osak. tulokset pojat nuorempi'!Tulostusalue</vt:lpstr>
      <vt:lpstr>'Osak. tulokset pojat vanhempi'!Tulostusalue</vt:lpstr>
      <vt:lpstr>'Osak. tulokset tytöt'!Tulostusalue</vt:lpstr>
      <vt:lpstr>Pudotuspelit!Tulostusalue</vt:lpstr>
      <vt:lpstr>Alkukilpailu!Tulostusotsikot</vt:lpstr>
      <vt:lpstr>'Osak. tulokset pojat vanhempi'!Tulostusotsikot</vt:lpstr>
    </vt:vector>
  </TitlesOfParts>
  <Company>ICL Invia Oyj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Kapulainen</dc:creator>
  <cp:lastModifiedBy>Kupittaa5</cp:lastModifiedBy>
  <cp:lastPrinted>2012-02-17T12:21:51Z</cp:lastPrinted>
  <dcterms:created xsi:type="dcterms:W3CDTF">2003-09-05T06:06:28Z</dcterms:created>
  <dcterms:modified xsi:type="dcterms:W3CDTF">2012-03-26T06:31:14Z</dcterms:modified>
</cp:coreProperties>
</file>